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ino\Desktop\Avviso 2024 - Art 8 bozza\Avviso\"/>
    </mc:Choice>
  </mc:AlternateContent>
  <xr:revisionPtr revIDLastSave="0" documentId="13_ncr:1_{B69E5490-8785-49A4-9167-7AADA48F3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egato 4" sheetId="6" r:id="rId1"/>
    <sheet name="Codici" sheetId="14" state="hidden" r:id="rId2"/>
  </sheets>
  <definedNames>
    <definedName name="_xlnm.Print_Area" localSheetId="0">'Allegato 4'!$A$1:$D$128</definedName>
    <definedName name="Categoria">Codici!$A$12:$A$16</definedName>
    <definedName name="Dimensione">Codici!$A$29:$A$32</definedName>
    <definedName name="Tipologia">Codici!$A$14:$A$15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6" l="1"/>
  <c r="B25" i="6"/>
  <c r="C41" i="6"/>
  <c r="B41" i="6"/>
  <c r="C53" i="6"/>
  <c r="B53" i="6"/>
  <c r="C65" i="6"/>
  <c r="B65" i="6"/>
  <c r="C71" i="6"/>
  <c r="B71" i="6"/>
  <c r="A27" i="6"/>
  <c r="A22" i="14"/>
  <c r="A23" i="14"/>
  <c r="A24" i="14"/>
  <c r="A25" i="14"/>
  <c r="A21" i="14"/>
  <c r="F55" i="6" l="1"/>
  <c r="F11" i="14"/>
  <c r="E11" i="14"/>
  <c r="D11" i="14"/>
  <c r="C11" i="14"/>
  <c r="B11" i="14"/>
  <c r="C74" i="6"/>
  <c r="B74" i="6"/>
  <c r="D73" i="6"/>
  <c r="D74" i="6" s="1"/>
  <c r="D116" i="6"/>
  <c r="C127" i="6"/>
  <c r="D118" i="6"/>
  <c r="D117" i="6"/>
  <c r="D127" i="6"/>
  <c r="F1" i="14" l="1"/>
  <c r="A66" i="6" s="1"/>
  <c r="D68" i="6"/>
  <c r="D67" i="6"/>
  <c r="D64" i="6"/>
  <c r="D63" i="6"/>
  <c r="D62" i="6"/>
  <c r="D61" i="6"/>
  <c r="D60" i="6"/>
  <c r="D59" i="6"/>
  <c r="D58" i="6"/>
  <c r="D57" i="6"/>
  <c r="D56" i="6"/>
  <c r="D52" i="6"/>
  <c r="D51" i="6"/>
  <c r="D50" i="6"/>
  <c r="D49" i="6"/>
  <c r="D48" i="6"/>
  <c r="D47" i="6"/>
  <c r="D46" i="6"/>
  <c r="D45" i="6"/>
  <c r="D44" i="6"/>
  <c r="D43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4" i="6"/>
  <c r="D23" i="6"/>
  <c r="D22" i="6"/>
  <c r="D21" i="6"/>
  <c r="D20" i="6"/>
  <c r="D19" i="6"/>
  <c r="D18" i="6"/>
  <c r="D17" i="6"/>
  <c r="D16" i="6"/>
  <c r="D15" i="6"/>
  <c r="D53" i="6" l="1"/>
  <c r="D71" i="6"/>
  <c r="D41" i="6"/>
  <c r="D25" i="6"/>
  <c r="C76" i="6"/>
  <c r="B94" i="6" l="1"/>
  <c r="A30" i="6" l="1"/>
  <c r="A29" i="6"/>
  <c r="A28" i="6" l="1"/>
  <c r="E1" i="14"/>
  <c r="A54" i="6" s="1"/>
  <c r="D1" i="14"/>
  <c r="A42" i="6" s="1"/>
  <c r="C1" i="14"/>
  <c r="A26" i="6" s="1"/>
  <c r="B1" i="14"/>
  <c r="A14" i="6" s="1"/>
  <c r="B36" i="14" l="1"/>
  <c r="B43" i="14"/>
  <c r="B76" i="6"/>
  <c r="D86" i="6" s="1"/>
  <c r="D93" i="6" s="1"/>
  <c r="D55" i="6"/>
  <c r="D65" i="6" s="1"/>
  <c r="C22" i="14" l="1"/>
  <c r="D22" i="14" s="1"/>
  <c r="C21" i="14"/>
  <c r="D21" i="14" s="1"/>
  <c r="C25" i="14"/>
  <c r="D25" i="14" s="1"/>
  <c r="C24" i="14"/>
  <c r="D24" i="14" s="1"/>
  <c r="C23" i="14"/>
  <c r="D23" i="14" s="1"/>
  <c r="F67" i="6"/>
  <c r="F43" i="6"/>
  <c r="B42" i="14"/>
  <c r="B44" i="14" s="1"/>
  <c r="D76" i="6"/>
  <c r="F75" i="6" s="1"/>
  <c r="B37" i="14"/>
  <c r="B38" i="14" s="1"/>
  <c r="B82" i="6" l="1"/>
  <c r="B83" i="6" s="1"/>
  <c r="B93" i="6"/>
  <c r="B102" i="6" s="1"/>
  <c r="B85" i="6" l="1"/>
  <c r="F85" i="6"/>
  <c r="D102" i="6"/>
  <c r="B108" i="6" s="1"/>
  <c r="B107" i="6" l="1"/>
  <c r="F93" i="6" l="1"/>
  <c r="B109" i="6" l="1"/>
  <c r="D109" i="6" s="1"/>
</calcChain>
</file>

<file path=xl/sharedStrings.xml><?xml version="1.0" encoding="utf-8"?>
<sst xmlns="http://schemas.openxmlformats.org/spreadsheetml/2006/main" count="118" uniqueCount="96">
  <si>
    <t>Macrovoce</t>
  </si>
  <si>
    <t>TOTALE PROGETTO</t>
  </si>
  <si>
    <t>Partita Iva</t>
  </si>
  <si>
    <t>VOCI DI SPESA</t>
  </si>
  <si>
    <t>Tipologia progetto</t>
  </si>
  <si>
    <t>Denominazione proponente</t>
  </si>
  <si>
    <t>Titolo progetto audiovisivo</t>
  </si>
  <si>
    <t>PREVENTIVO</t>
  </si>
  <si>
    <t>PIANO FINANZIARIO</t>
  </si>
  <si>
    <t>Spesa ammissibile</t>
  </si>
  <si>
    <t>Totale</t>
  </si>
  <si>
    <t>Codice fiscale</t>
  </si>
  <si>
    <t>A - Macchinari, impianti ed attrezzature</t>
  </si>
  <si>
    <t>B - Servizi</t>
  </si>
  <si>
    <t>C - Consulenze</t>
  </si>
  <si>
    <t>D - Personale dipendente</t>
  </si>
  <si>
    <t>E - Spese generali</t>
  </si>
  <si>
    <t>Soggetto e sceneggiatura</t>
  </si>
  <si>
    <t>Regia</t>
  </si>
  <si>
    <t>Direzione</t>
  </si>
  <si>
    <t>Cast principale</t>
  </si>
  <si>
    <t>Totale A</t>
  </si>
  <si>
    <t>Totale B</t>
  </si>
  <si>
    <t>Totale C</t>
  </si>
  <si>
    <t>Totale D</t>
  </si>
  <si>
    <t>Totale E</t>
  </si>
  <si>
    <t>FABBISOGNO</t>
  </si>
  <si>
    <t>FONTI DI COPERTURA</t>
  </si>
  <si>
    <t>Mezzi propri</t>
  </si>
  <si>
    <t>Spesa non ammissibile</t>
  </si>
  <si>
    <t>Categoria progetto</t>
  </si>
  <si>
    <t>Importo</t>
  </si>
  <si>
    <t>…</t>
  </si>
  <si>
    <t>TOTALE FABBISOGNO</t>
  </si>
  <si>
    <t>TOTALE FONTI DI COPERTURA</t>
  </si>
  <si>
    <t>Contributo richiesto alla FCFC</t>
  </si>
  <si>
    <t>Scegliere dal menu tra le opzioni proposte</t>
  </si>
  <si>
    <t>NOTE PER LA COMPILAZIONE
Compilare le celle in bianco</t>
  </si>
  <si>
    <t>di cui comprovate</t>
  </si>
  <si>
    <t>Contributo Cfc</t>
  </si>
  <si>
    <t>Inserire l'importo delle altre fonti di finanziamento di cui si allega la comprova</t>
  </si>
  <si>
    <t>Settimane totali di lavorazione</t>
  </si>
  <si>
    <t>Altre fonti di finanziamento</t>
  </si>
  <si>
    <t>SETTIMANE DI LAVORAZIONE NELLA REGIONE CALABRIA</t>
  </si>
  <si>
    <t>COPERTURA FINANZIARIA COMPROVATA</t>
  </si>
  <si>
    <t>COINVOLGIMENTO PERSONALE ARTISTICO E TECNICO RESIDENTE NELLA REGIONE CALABRIA</t>
  </si>
  <si>
    <t>N. operatori totali</t>
  </si>
  <si>
    <t>N. operatori calabresi</t>
  </si>
  <si>
    <t>Riprese</t>
  </si>
  <si>
    <t>Post-produzione</t>
  </si>
  <si>
    <t>di cui realizzate in Italia</t>
  </si>
  <si>
    <t>di cui realizzate nella Regione Calabria</t>
  </si>
  <si>
    <t>Cast artistico</t>
  </si>
  <si>
    <t>Cast tecnico</t>
  </si>
  <si>
    <t>% operatori calabresi sul totale</t>
  </si>
  <si>
    <t>Inserire il numero delle settimane di lavorazione (riprese e post-produzione), così come risultanti dal Piano di Lavorazione allegato alla domanda</t>
  </si>
  <si>
    <t>Inserire il numero degli operatori (cast artistico e cast tecnico) coinvolti, in coerenza con quanto dichiarato nell'Allegato 5</t>
  </si>
  <si>
    <t>F - Spese per garanzie</t>
  </si>
  <si>
    <t>A1</t>
  </si>
  <si>
    <t>Documentario</t>
  </si>
  <si>
    <t>Film / Lungometraggio</t>
  </si>
  <si>
    <t>Fiction televisiva / Serie Tv</t>
  </si>
  <si>
    <t>Opere di genere cd Factual</t>
  </si>
  <si>
    <t>Docufiction</t>
  </si>
  <si>
    <t>Docufilm</t>
  </si>
  <si>
    <t>Cortometraggio</t>
  </si>
  <si>
    <t>A2</t>
  </si>
  <si>
    <t>B</t>
  </si>
  <si>
    <t>C</t>
  </si>
  <si>
    <t>D</t>
  </si>
  <si>
    <t>Importo massimo</t>
  </si>
  <si>
    <t>Grande impresa</t>
  </si>
  <si>
    <t>Media Impresa</t>
  </si>
  <si>
    <t>Piccola Impresa</t>
  </si>
  <si>
    <t>Micro Impresa</t>
  </si>
  <si>
    <t>Max Costo del personale</t>
  </si>
  <si>
    <t>Costo personale indicato</t>
  </si>
  <si>
    <t>Esito</t>
  </si>
  <si>
    <t>Totale F</t>
  </si>
  <si>
    <t>ALLEGATO 4 - PREVENTIVO E PIANO FINANZIARIO</t>
  </si>
  <si>
    <t>Dimensione</t>
  </si>
  <si>
    <t>Max il 10% del budget totale</t>
  </si>
  <si>
    <t>Max il 20% dei costi diretti diversi dal personale</t>
  </si>
  <si>
    <t>Max consulenze</t>
  </si>
  <si>
    <t>Consulenze indicate</t>
  </si>
  <si>
    <t>Importo contributo massimo concedibile</t>
  </si>
  <si>
    <t>Importo max concedibile</t>
  </si>
  <si>
    <r>
      <t>DETERMINAZIONE INTENSIT</t>
    </r>
    <r>
      <rPr>
        <b/>
        <sz val="16"/>
        <color theme="0"/>
        <rFont val="Aptos Narrow"/>
        <family val="2"/>
      </rPr>
      <t>À DI AIUTO E CONTRIBUTO CONCEDIBILE/RICHIEDIBILE</t>
    </r>
  </si>
  <si>
    <t>Intensità di aiuto richiesta</t>
  </si>
  <si>
    <t>Intensità di aiuto massima concedibile</t>
  </si>
  <si>
    <t>Cast secondario</t>
  </si>
  <si>
    <t>Altre disponibilità non pubbliche (specificare):</t>
  </si>
  <si>
    <t>Altri finanziamenti pubblici (specificare):</t>
  </si>
  <si>
    <t>Compilare solo le celle in bianco</t>
  </si>
  <si>
    <t>% di copertura finanziaria comprovata
(sul totale)</t>
  </si>
  <si>
    <t>Importo 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</si>
</sst>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&quot;€&quot;\ * #,##0.00_-;\-&quot;€&quot;\ * #,##0.00_-;_-\ * &quot;&quot;??_-;_-@_-"/>
    <numFmt numFmtId="166" formatCode="mm/dd/yyyy"/>
    <numFmt numFmtId="167" formatCode="0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ptos Narrow"/>
      <family val="2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2" fillId="0" borderId="0" xfId="2" quotePrefix="1" applyFont="1" applyAlignment="1" applyProtection="1">
      <alignment horizontal="center" vertical="center"/>
      <protection hidden="1"/>
    </xf>
    <xf numFmtId="49" fontId="2" fillId="0" borderId="0" xfId="2" applyNumberFormat="1" applyFont="1" applyAlignment="1" applyProtection="1">
      <alignment horizontal="center" vertical="center"/>
      <protection hidden="1"/>
    </xf>
    <xf numFmtId="166" fontId="2" fillId="0" borderId="0" xfId="2" applyNumberFormat="1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5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2" fillId="4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Continuous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14" fillId="5" borderId="15" xfId="0" applyFont="1" applyFill="1" applyBorder="1" applyAlignment="1" applyProtection="1">
      <alignment horizontal="centerContinuous" vertical="center"/>
      <protection hidden="1"/>
    </xf>
    <xf numFmtId="0" fontId="6" fillId="5" borderId="0" xfId="0" applyFont="1" applyFill="1" applyAlignment="1" applyProtection="1">
      <alignment horizontal="centerContinuous" vertical="center"/>
      <protection hidden="1"/>
    </xf>
    <xf numFmtId="0" fontId="5" fillId="5" borderId="0" xfId="0" applyFont="1" applyFill="1" applyAlignment="1" applyProtection="1">
      <alignment horizontal="centerContinuous" vertical="center"/>
      <protection hidden="1"/>
    </xf>
    <xf numFmtId="0" fontId="5" fillId="5" borderId="12" xfId="0" applyFont="1" applyFill="1" applyBorder="1" applyAlignment="1" applyProtection="1">
      <alignment horizontal="centerContinuous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6" borderId="13" xfId="0" applyFont="1" applyFill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165" fontId="2" fillId="6" borderId="4" xfId="0" applyNumberFormat="1" applyFont="1" applyFill="1" applyBorder="1" applyAlignment="1" applyProtection="1">
      <alignment horizontal="center" vertical="center"/>
      <protection hidden="1"/>
    </xf>
    <xf numFmtId="165" fontId="2" fillId="6" borderId="7" xfId="0" applyNumberFormat="1" applyFont="1" applyFill="1" applyBorder="1" applyAlignment="1" applyProtection="1">
      <alignment horizontal="center" vertical="center"/>
      <protection hidden="1"/>
    </xf>
    <xf numFmtId="165" fontId="2" fillId="6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5" fontId="3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Alignment="1" applyProtection="1">
      <alignment horizontal="lef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Continuous" vertical="center"/>
      <protection hidden="1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7" fillId="9" borderId="14" xfId="0" applyFont="1" applyFill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8" fillId="9" borderId="10" xfId="0" applyFont="1" applyFill="1" applyBorder="1" applyAlignment="1" applyProtection="1">
      <alignment horizontal="centerContinuous" vertical="center"/>
      <protection hidden="1"/>
    </xf>
    <xf numFmtId="0" fontId="19" fillId="9" borderId="10" xfId="0" applyFont="1" applyFill="1" applyBorder="1" applyAlignment="1" applyProtection="1">
      <alignment horizontal="centerContinuous" vertical="center"/>
      <protection hidden="1"/>
    </xf>
    <xf numFmtId="0" fontId="19" fillId="9" borderId="8" xfId="0" applyFont="1" applyFill="1" applyBorder="1" applyAlignment="1" applyProtection="1">
      <alignment horizontal="centerContinuous" vertical="center"/>
      <protection hidden="1"/>
    </xf>
    <xf numFmtId="9" fontId="3" fillId="6" borderId="1" xfId="3" applyFont="1" applyFill="1" applyBorder="1" applyAlignment="1" applyProtection="1">
      <alignment horizontal="center" vertical="center"/>
      <protection hidden="1"/>
    </xf>
    <xf numFmtId="165" fontId="2" fillId="6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indent="3"/>
      <protection hidden="1"/>
    </xf>
    <xf numFmtId="0" fontId="3" fillId="6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3"/>
      <protection hidden="1"/>
    </xf>
    <xf numFmtId="0" fontId="2" fillId="0" borderId="1" xfId="0" applyFont="1" applyBorder="1" applyAlignment="1" applyProtection="1">
      <alignment horizontal="left" vertical="center" indent="5"/>
      <protection hidden="1"/>
    </xf>
    <xf numFmtId="0" fontId="3" fillId="6" borderId="1" xfId="1" applyNumberFormat="1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9" fontId="3" fillId="6" borderId="5" xfId="3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165" fontId="2" fillId="6" borderId="5" xfId="0" applyNumberFormat="1" applyFont="1" applyFill="1" applyBorder="1" applyAlignment="1" applyProtection="1">
      <alignment horizontal="center" vertical="center"/>
      <protection hidden="1"/>
    </xf>
    <xf numFmtId="165" fontId="3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7" borderId="0" xfId="2" applyFont="1" applyFill="1" applyAlignment="1" applyProtection="1">
      <alignment horizontal="center" vertical="center"/>
      <protection hidden="1"/>
    </xf>
    <xf numFmtId="0" fontId="2" fillId="7" borderId="0" xfId="2" quotePrefix="1" applyFont="1" applyFill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horizontal="center" vertical="center"/>
      <protection hidden="1"/>
    </xf>
    <xf numFmtId="164" fontId="2" fillId="0" borderId="0" xfId="2" applyNumberFormat="1" applyFont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0" fillId="3" borderId="3" xfId="0" applyFill="1" applyBorder="1" applyAlignment="1" applyProtection="1">
      <alignment horizontal="centerContinuous" vertical="center"/>
      <protection hidden="1"/>
    </xf>
    <xf numFmtId="0" fontId="0" fillId="3" borderId="9" xfId="0" applyFill="1" applyBorder="1" applyAlignment="1" applyProtection="1">
      <alignment horizontal="centerContinuous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9" fontId="2" fillId="0" borderId="0" xfId="2" applyNumberFormat="1" applyFont="1" applyAlignment="1" applyProtection="1">
      <alignment horizontal="center" vertical="center"/>
      <protection hidden="1"/>
    </xf>
    <xf numFmtId="10" fontId="11" fillId="6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10" fontId="23" fillId="6" borderId="1" xfId="3" applyNumberFormat="1" applyFont="1" applyFill="1" applyBorder="1" applyAlignment="1" applyProtection="1">
      <alignment horizontal="center" vertical="center"/>
      <protection locked="0"/>
    </xf>
    <xf numFmtId="165" fontId="22" fillId="1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9" fontId="2" fillId="0" borderId="13" xfId="3" applyFont="1" applyBorder="1" applyAlignment="1" applyProtection="1">
      <alignment horizontal="center" vertical="center" wrapText="1"/>
      <protection hidden="1"/>
    </xf>
    <xf numFmtId="164" fontId="2" fillId="6" borderId="4" xfId="1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 vertical="center"/>
      <protection locked="0"/>
    </xf>
    <xf numFmtId="164" fontId="2" fillId="0" borderId="5" xfId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64" fontId="11" fillId="6" borderId="1" xfId="1" applyFont="1" applyFill="1" applyBorder="1" applyAlignment="1" applyProtection="1">
      <alignment horizontal="center" vertical="center"/>
      <protection hidden="1"/>
    </xf>
    <xf numFmtId="164" fontId="2" fillId="0" borderId="4" xfId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165" fontId="2" fillId="6" borderId="2" xfId="1" applyNumberFormat="1" applyFont="1" applyFill="1" applyBorder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14" fillId="8" borderId="0" xfId="0" applyFont="1" applyFill="1" applyAlignment="1" applyProtection="1">
      <alignment horizontal="center" vertical="center" wrapText="1"/>
      <protection hidden="1"/>
    </xf>
    <xf numFmtId="0" fontId="14" fillId="8" borderId="12" xfId="0" applyFont="1" applyFill="1" applyBorder="1" applyAlignment="1" applyProtection="1">
      <alignment horizontal="center" vertical="center" wrapText="1"/>
      <protection hidden="1"/>
    </xf>
    <xf numFmtId="0" fontId="16" fillId="7" borderId="2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 vertical="center" wrapText="1"/>
      <protection hidden="1"/>
    </xf>
    <xf numFmtId="0" fontId="16" fillId="7" borderId="5" xfId="0" applyFont="1" applyFill="1" applyBorder="1" applyAlignment="1" applyProtection="1">
      <alignment horizontal="center" vertical="center" wrapText="1"/>
      <protection hidden="1"/>
    </xf>
    <xf numFmtId="4" fontId="1" fillId="0" borderId="10" xfId="3" applyNumberFormat="1" applyFont="1" applyBorder="1" applyAlignment="1" applyProtection="1">
      <alignment horizontal="left" vertical="center" wrapText="1"/>
      <protection hidden="1"/>
    </xf>
    <xf numFmtId="4" fontId="1" fillId="0" borderId="8" xfId="3" applyNumberFormat="1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</cellXfs>
  <cellStyles count="4">
    <cellStyle name="Normale" xfId="0" builtinId="0"/>
    <cellStyle name="Normale 2" xfId="2" xr:uid="{EF912340-642D-4022-925B-863F82089D8C}"/>
    <cellStyle name="Percentuale" xfId="3" builtinId="5"/>
    <cellStyle name="Valuta" xfId="1" builtinId="4"/>
  </cellStyles>
  <dxfs count="24"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theme="0" tint="-4.9989318521683403E-2"/>
      </font>
    </dxf>
    <dxf>
      <font>
        <color theme="7" tint="0.79998168889431442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78505</xdr:colOff>
      <xdr:row>8</xdr:row>
      <xdr:rowOff>144446</xdr:rowOff>
    </xdr:from>
    <xdr:to>
      <xdr:col>4</xdr:col>
      <xdr:colOff>1031005</xdr:colOff>
      <xdr:row>8</xdr:row>
      <xdr:rowOff>211121</xdr:rowOff>
    </xdr:to>
    <xdr:sp macro="" textlink="">
      <xdr:nvSpPr>
        <xdr:cNvPr id="11" name="Freccia a sinistr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277434" y="2702589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107</xdr:row>
      <xdr:rowOff>95249</xdr:rowOff>
    </xdr:from>
    <xdr:to>
      <xdr:col>4</xdr:col>
      <xdr:colOff>1006928</xdr:colOff>
      <xdr:row>107</xdr:row>
      <xdr:rowOff>161924</xdr:rowOff>
    </xdr:to>
    <xdr:sp macro="" textlink="">
      <xdr:nvSpPr>
        <xdr:cNvPr id="15" name="Freccia a sini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253357" y="26846892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115</xdr:row>
      <xdr:rowOff>81646</xdr:rowOff>
    </xdr:from>
    <xdr:to>
      <xdr:col>4</xdr:col>
      <xdr:colOff>1006928</xdr:colOff>
      <xdr:row>115</xdr:row>
      <xdr:rowOff>148321</xdr:rowOff>
    </xdr:to>
    <xdr:sp macro="" textlink="">
      <xdr:nvSpPr>
        <xdr:cNvPr id="16" name="Freccia a sinistr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253357" y="24656146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57151</xdr:colOff>
      <xdr:row>116</xdr:row>
      <xdr:rowOff>97975</xdr:rowOff>
    </xdr:from>
    <xdr:to>
      <xdr:col>4</xdr:col>
      <xdr:colOff>1009651</xdr:colOff>
      <xdr:row>116</xdr:row>
      <xdr:rowOff>164650</xdr:rowOff>
    </xdr:to>
    <xdr:sp macro="" textlink="">
      <xdr:nvSpPr>
        <xdr:cNvPr id="17" name="Freccia a sinistr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256080" y="24944618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124</xdr:row>
      <xdr:rowOff>81646</xdr:rowOff>
    </xdr:from>
    <xdr:to>
      <xdr:col>4</xdr:col>
      <xdr:colOff>1006928</xdr:colOff>
      <xdr:row>124</xdr:row>
      <xdr:rowOff>148321</xdr:rowOff>
    </xdr:to>
    <xdr:sp macro="" textlink="">
      <xdr:nvSpPr>
        <xdr:cNvPr id="2" name="Freccia a sinistra 1">
          <a:extLst>
            <a:ext uri="{FF2B5EF4-FFF2-40B4-BE49-F238E27FC236}">
              <a16:creationId xmlns:a16="http://schemas.microsoft.com/office/drawing/2014/main" id="{128D3554-0681-4C4E-87DE-805305DC6D90}"/>
            </a:ext>
          </a:extLst>
        </xdr:cNvPr>
        <xdr:cNvSpPr/>
      </xdr:nvSpPr>
      <xdr:spPr>
        <a:xfrm>
          <a:off x="13253357" y="24656146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57151</xdr:colOff>
      <xdr:row>125</xdr:row>
      <xdr:rowOff>97975</xdr:rowOff>
    </xdr:from>
    <xdr:to>
      <xdr:col>4</xdr:col>
      <xdr:colOff>1009651</xdr:colOff>
      <xdr:row>125</xdr:row>
      <xdr:rowOff>164650</xdr:rowOff>
    </xdr:to>
    <xdr:sp macro="" textlink="">
      <xdr:nvSpPr>
        <xdr:cNvPr id="5" name="Freccia a sinistra 4">
          <a:extLst>
            <a:ext uri="{FF2B5EF4-FFF2-40B4-BE49-F238E27FC236}">
              <a16:creationId xmlns:a16="http://schemas.microsoft.com/office/drawing/2014/main" id="{C44D8A8B-3282-4834-92C2-EC2D4CF25742}"/>
            </a:ext>
          </a:extLst>
        </xdr:cNvPr>
        <xdr:cNvSpPr/>
      </xdr:nvSpPr>
      <xdr:spPr>
        <a:xfrm>
          <a:off x="13256080" y="24944618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1714500</xdr:colOff>
      <xdr:row>84</xdr:row>
      <xdr:rowOff>317499</xdr:rowOff>
    </xdr:from>
    <xdr:to>
      <xdr:col>2</xdr:col>
      <xdr:colOff>2667000</xdr:colOff>
      <xdr:row>84</xdr:row>
      <xdr:rowOff>492124</xdr:rowOff>
    </xdr:to>
    <xdr:sp macro="" textlink="">
      <xdr:nvSpPr>
        <xdr:cNvPr id="3" name="Freccia a sinistra 2">
          <a:extLst>
            <a:ext uri="{FF2B5EF4-FFF2-40B4-BE49-F238E27FC236}">
              <a16:creationId xmlns:a16="http://schemas.microsoft.com/office/drawing/2014/main" id="{1694EB16-66FD-4F08-A332-FEA70C5E7F0D}"/>
            </a:ext>
          </a:extLst>
        </xdr:cNvPr>
        <xdr:cNvSpPr/>
      </xdr:nvSpPr>
      <xdr:spPr>
        <a:xfrm rot="10800000">
          <a:off x="9413875" y="16779874"/>
          <a:ext cx="952500" cy="174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47625</xdr:colOff>
      <xdr:row>1</xdr:row>
      <xdr:rowOff>79375</xdr:rowOff>
    </xdr:from>
    <xdr:to>
      <xdr:col>1</xdr:col>
      <xdr:colOff>2570973</xdr:colOff>
      <xdr:row>1</xdr:row>
      <xdr:rowOff>619125</xdr:rowOff>
    </xdr:to>
    <xdr:grpSp>
      <xdr:nvGrpSpPr>
        <xdr:cNvPr id="28" name="Gruppo 27">
          <a:extLst>
            <a:ext uri="{FF2B5EF4-FFF2-40B4-BE49-F238E27FC236}">
              <a16:creationId xmlns:a16="http://schemas.microsoft.com/office/drawing/2014/main" id="{23BD7BA8-1386-4E13-AA91-3C58578095D2}"/>
            </a:ext>
          </a:extLst>
        </xdr:cNvPr>
        <xdr:cNvGrpSpPr>
          <a:grpSpLocks noChangeAspect="1"/>
        </xdr:cNvGrpSpPr>
      </xdr:nvGrpSpPr>
      <xdr:grpSpPr>
        <a:xfrm>
          <a:off x="47625" y="238125"/>
          <a:ext cx="7476348" cy="539750"/>
          <a:chOff x="75001" y="7760706"/>
          <a:chExt cx="9220215" cy="657468"/>
        </a:xfrm>
      </xdr:grpSpPr>
      <xdr:pic>
        <xdr:nvPicPr>
          <xdr:cNvPr id="29" name="Immagine 28">
            <a:extLst>
              <a:ext uri="{FF2B5EF4-FFF2-40B4-BE49-F238E27FC236}">
                <a16:creationId xmlns:a16="http://schemas.microsoft.com/office/drawing/2014/main" id="{C8D1B9AA-47C5-5AC7-530F-03F594FE48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664" t="16308" r="9141" b="16443"/>
          <a:stretch/>
        </xdr:blipFill>
        <xdr:spPr>
          <a:xfrm>
            <a:off x="75001" y="7769015"/>
            <a:ext cx="1382316" cy="645625"/>
          </a:xfrm>
          <a:prstGeom prst="rect">
            <a:avLst/>
          </a:prstGeom>
        </xdr:spPr>
      </xdr:pic>
      <xdr:pic>
        <xdr:nvPicPr>
          <xdr:cNvPr id="30" name="Immagine 29">
            <a:extLst>
              <a:ext uri="{FF2B5EF4-FFF2-40B4-BE49-F238E27FC236}">
                <a16:creationId xmlns:a16="http://schemas.microsoft.com/office/drawing/2014/main" id="{4C9DBB33-C773-60E2-946D-0AFDA41A10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39983" y="7821849"/>
            <a:ext cx="2485498" cy="559606"/>
          </a:xfrm>
          <a:prstGeom prst="rect">
            <a:avLst/>
          </a:prstGeom>
        </xdr:spPr>
      </xdr:pic>
      <xdr:pic>
        <xdr:nvPicPr>
          <xdr:cNvPr id="31" name="Immagine 30">
            <a:extLst>
              <a:ext uri="{FF2B5EF4-FFF2-40B4-BE49-F238E27FC236}">
                <a16:creationId xmlns:a16="http://schemas.microsoft.com/office/drawing/2014/main" id="{A7B8DE82-6F99-9048-A1DE-35D01D1BB8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32145" y="7760706"/>
            <a:ext cx="561407" cy="631481"/>
          </a:xfrm>
          <a:prstGeom prst="rect">
            <a:avLst/>
          </a:prstGeom>
        </xdr:spPr>
      </xdr:pic>
      <xdr:pic>
        <xdr:nvPicPr>
          <xdr:cNvPr id="32" name="Immagine 31">
            <a:extLst>
              <a:ext uri="{FF2B5EF4-FFF2-40B4-BE49-F238E27FC236}">
                <a16:creationId xmlns:a16="http://schemas.microsoft.com/office/drawing/2014/main" id="{37F00935-5905-69F4-3B0A-3515AFC7D7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751441" y="7771290"/>
            <a:ext cx="1255508" cy="646884"/>
          </a:xfrm>
          <a:prstGeom prst="rect">
            <a:avLst/>
          </a:prstGeom>
        </xdr:spPr>
      </xdr:pic>
      <xdr:pic>
        <xdr:nvPicPr>
          <xdr:cNvPr id="33" name="Immagine 32">
            <a:extLst>
              <a:ext uri="{FF2B5EF4-FFF2-40B4-BE49-F238E27FC236}">
                <a16:creationId xmlns:a16="http://schemas.microsoft.com/office/drawing/2014/main" id="{74F98019-BB51-62E9-A0CF-8EDB5F41D3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073093" y="7825467"/>
            <a:ext cx="2222123" cy="529555"/>
          </a:xfrm>
          <a:prstGeom prst="rect">
            <a:avLst/>
          </a:prstGeom>
        </xdr:spPr>
      </xdr:pic>
      <xdr:pic>
        <xdr:nvPicPr>
          <xdr:cNvPr id="34" name="Immagine 33">
            <a:extLst>
              <a:ext uri="{FF2B5EF4-FFF2-40B4-BE49-F238E27FC236}">
                <a16:creationId xmlns:a16="http://schemas.microsoft.com/office/drawing/2014/main" id="{BB0BD6E7-4EB0-46D7-15F8-CC76F45009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3989" y="7821084"/>
            <a:ext cx="1021954" cy="56169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47</xdr:row>
      <xdr:rowOff>125871</xdr:rowOff>
    </xdr:from>
    <xdr:to>
      <xdr:col>4</xdr:col>
      <xdr:colOff>1213914</xdr:colOff>
      <xdr:row>51</xdr:row>
      <xdr:rowOff>69857</xdr:rowOff>
    </xdr:to>
    <xdr:grpSp>
      <xdr:nvGrpSpPr>
        <xdr:cNvPr id="13" name="Gruppo 12">
          <a:extLst>
            <a:ext uri="{FF2B5EF4-FFF2-40B4-BE49-F238E27FC236}">
              <a16:creationId xmlns:a16="http://schemas.microsoft.com/office/drawing/2014/main" id="{C2F61451-200B-12A8-E5D2-C5A96C7BF067}"/>
            </a:ext>
          </a:extLst>
        </xdr:cNvPr>
        <xdr:cNvGrpSpPr>
          <a:grpSpLocks noChangeAspect="1"/>
        </xdr:cNvGrpSpPr>
      </xdr:nvGrpSpPr>
      <xdr:grpSpPr>
        <a:xfrm>
          <a:off x="285749" y="7736346"/>
          <a:ext cx="8195740" cy="591686"/>
          <a:chOff x="75001" y="7760706"/>
          <a:chExt cx="9220215" cy="657468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CB592075-4D71-FD68-6FA1-876E153380F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664" t="16308" r="9141" b="16443"/>
          <a:stretch/>
        </xdr:blipFill>
        <xdr:spPr>
          <a:xfrm>
            <a:off x="75001" y="7769015"/>
            <a:ext cx="1382316" cy="645625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02E78F6A-0432-DD69-87F5-150B724678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39983" y="7821849"/>
            <a:ext cx="2485498" cy="559606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B09E2C24-5D94-5DCB-31B9-6E920DCA40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32145" y="7760706"/>
            <a:ext cx="561407" cy="631481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4DC03D21-0290-5C9F-BB02-D1CF034B51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751441" y="7771290"/>
            <a:ext cx="1255508" cy="646884"/>
          </a:xfrm>
          <a:prstGeom prst="rect">
            <a:avLst/>
          </a:prstGeom>
        </xdr:spPr>
      </xdr:pic>
      <xdr:pic>
        <xdr:nvPicPr>
          <xdr:cNvPr id="8" name="Immagine 7">
            <a:extLst>
              <a:ext uri="{FF2B5EF4-FFF2-40B4-BE49-F238E27FC236}">
                <a16:creationId xmlns:a16="http://schemas.microsoft.com/office/drawing/2014/main" id="{823F3B99-61C9-C802-CC8B-BA80C0AB8A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073093" y="7825467"/>
            <a:ext cx="2222123" cy="529555"/>
          </a:xfrm>
          <a:prstGeom prst="rect">
            <a:avLst/>
          </a:prstGeom>
        </xdr:spPr>
      </xdr:pic>
      <xdr:pic>
        <xdr:nvPicPr>
          <xdr:cNvPr id="12" name="Immagine 11">
            <a:extLst>
              <a:ext uri="{FF2B5EF4-FFF2-40B4-BE49-F238E27FC236}">
                <a16:creationId xmlns:a16="http://schemas.microsoft.com/office/drawing/2014/main" id="{C1782B18-23DF-F37F-692A-4FD6F6C966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3989" y="7821084"/>
            <a:ext cx="1021954" cy="56169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G129"/>
  <sheetViews>
    <sheetView showGridLines="0" tabSelected="1" zoomScale="60" zoomScaleNormal="60" zoomScaleSheetLayoutView="50" workbookViewId="0"/>
  </sheetViews>
  <sheetFormatPr defaultColWidth="0" defaultRowHeight="22.15" customHeight="1" zeroHeight="1" x14ac:dyDescent="0.25"/>
  <cols>
    <col min="1" max="1" width="74.28515625" style="1" customWidth="1"/>
    <col min="2" max="4" width="41.28515625" style="1" customWidth="1"/>
    <col min="5" max="5" width="16.42578125" style="1" customWidth="1"/>
    <col min="6" max="6" width="45.5703125" style="18" customWidth="1"/>
    <col min="7" max="7" width="8.85546875" style="1" customWidth="1"/>
    <col min="8" max="16384" width="8.85546875" style="1" hidden="1"/>
  </cols>
  <sheetData>
    <row r="1" spans="1:6" ht="12" customHeight="1" x14ac:dyDescent="0.25">
      <c r="A1" s="20"/>
      <c r="B1" s="21"/>
      <c r="C1" s="21"/>
      <c r="D1" s="22"/>
      <c r="E1" s="18"/>
      <c r="F1" s="130" t="s">
        <v>37</v>
      </c>
    </row>
    <row r="2" spans="1:6" ht="55.5" customHeight="1" x14ac:dyDescent="0.25">
      <c r="A2" s="23"/>
      <c r="B2" s="17"/>
      <c r="C2" s="128" t="s">
        <v>79</v>
      </c>
      <c r="D2" s="129"/>
      <c r="E2" s="19"/>
      <c r="F2" s="131"/>
    </row>
    <row r="3" spans="1:6" ht="12" customHeight="1" x14ac:dyDescent="0.25">
      <c r="A3" s="24"/>
      <c r="B3" s="25"/>
      <c r="C3" s="25"/>
      <c r="D3" s="26"/>
      <c r="E3" s="19"/>
      <c r="F3" s="131"/>
    </row>
    <row r="4" spans="1:6" ht="12.75" customHeight="1" x14ac:dyDescent="0.25">
      <c r="A4" s="32"/>
      <c r="B4" s="33"/>
      <c r="C4" s="33"/>
      <c r="D4" s="34"/>
      <c r="E4" s="19"/>
      <c r="F4" s="131"/>
    </row>
    <row r="5" spans="1:6" ht="30" customHeight="1" x14ac:dyDescent="0.25">
      <c r="A5" s="14" t="s">
        <v>5</v>
      </c>
      <c r="B5" s="66" t="s">
        <v>11</v>
      </c>
      <c r="C5" s="66" t="s">
        <v>2</v>
      </c>
      <c r="D5" s="66" t="s">
        <v>80</v>
      </c>
      <c r="E5" s="19"/>
      <c r="F5" s="131"/>
    </row>
    <row r="6" spans="1:6" ht="36" customHeight="1" x14ac:dyDescent="0.25">
      <c r="A6" s="119"/>
      <c r="B6" s="61"/>
      <c r="C6" s="61"/>
      <c r="D6" s="61"/>
      <c r="E6" s="19"/>
      <c r="F6" s="132"/>
    </row>
    <row r="7" spans="1:6" ht="12.75" customHeight="1" x14ac:dyDescent="0.25">
      <c r="A7" s="32"/>
      <c r="B7" s="33"/>
      <c r="C7" s="33"/>
      <c r="D7" s="34"/>
      <c r="E7" s="19"/>
      <c r="F7" s="63"/>
    </row>
    <row r="8" spans="1:6" ht="30" customHeight="1" x14ac:dyDescent="0.25">
      <c r="A8" s="102" t="s">
        <v>6</v>
      </c>
      <c r="B8" s="103"/>
      <c r="C8" s="14" t="s">
        <v>30</v>
      </c>
      <c r="D8" s="104" t="s">
        <v>4</v>
      </c>
      <c r="E8" s="19"/>
      <c r="F8" s="63"/>
    </row>
    <row r="9" spans="1:6" ht="36.75" customHeight="1" x14ac:dyDescent="0.25">
      <c r="A9" s="135"/>
      <c r="B9" s="136"/>
      <c r="C9" s="105"/>
      <c r="D9" s="105"/>
      <c r="E9" s="19"/>
      <c r="F9" s="67" t="s">
        <v>36</v>
      </c>
    </row>
    <row r="10" spans="1:6" ht="12.75" customHeight="1" x14ac:dyDescent="0.25">
      <c r="A10" s="35"/>
      <c r="B10" s="36"/>
      <c r="C10" s="36"/>
      <c r="D10" s="37"/>
      <c r="E10" s="19"/>
      <c r="F10" s="1"/>
    </row>
    <row r="11" spans="1:6" ht="21" customHeight="1" x14ac:dyDescent="0.25">
      <c r="A11" s="38" t="s">
        <v>7</v>
      </c>
      <c r="B11" s="39"/>
      <c r="C11" s="40"/>
      <c r="D11" s="41"/>
      <c r="F11" s="1"/>
    </row>
    <row r="12" spans="1:6" ht="12.75" x14ac:dyDescent="0.25">
      <c r="A12" s="42"/>
      <c r="B12" s="43"/>
      <c r="C12" s="43"/>
      <c r="D12" s="44"/>
      <c r="F12" s="1"/>
    </row>
    <row r="13" spans="1:6" ht="12.75" x14ac:dyDescent="0.25">
      <c r="A13" s="15" t="s">
        <v>3</v>
      </c>
      <c r="B13" s="16" t="s">
        <v>9</v>
      </c>
      <c r="C13" s="16" t="s">
        <v>29</v>
      </c>
      <c r="D13" s="16" t="s">
        <v>10</v>
      </c>
      <c r="F13" s="1"/>
    </row>
    <row r="14" spans="1:6" ht="12.75" x14ac:dyDescent="0.25">
      <c r="A14" s="7" t="str">
        <f>Codici!B1</f>
        <v>A - Macchinari, impianti ed attrezzature</v>
      </c>
      <c r="B14" s="8"/>
      <c r="C14" s="8"/>
      <c r="D14" s="8"/>
      <c r="F14" s="1"/>
    </row>
    <row r="15" spans="1:6" ht="12.75" customHeight="1" x14ac:dyDescent="0.25">
      <c r="A15" s="28"/>
      <c r="B15" s="12"/>
      <c r="C15" s="12"/>
      <c r="D15" s="46">
        <f t="shared" ref="D15:D24" si="0">B15+C15</f>
        <v>0</v>
      </c>
      <c r="E15" s="19"/>
      <c r="F15" s="1"/>
    </row>
    <row r="16" spans="1:6" ht="12.75" customHeight="1" x14ac:dyDescent="0.25">
      <c r="A16" s="29"/>
      <c r="B16" s="13"/>
      <c r="C16" s="13"/>
      <c r="D16" s="47">
        <f t="shared" si="0"/>
        <v>0</v>
      </c>
      <c r="E16" s="19"/>
      <c r="F16" s="1"/>
    </row>
    <row r="17" spans="1:6" ht="12.75" customHeight="1" x14ac:dyDescent="0.25">
      <c r="A17" s="29"/>
      <c r="B17" s="13"/>
      <c r="C17" s="13"/>
      <c r="D17" s="47">
        <f t="shared" si="0"/>
        <v>0</v>
      </c>
      <c r="E17" s="19"/>
      <c r="F17" s="1"/>
    </row>
    <row r="18" spans="1:6" ht="12.75" customHeight="1" x14ac:dyDescent="0.25">
      <c r="A18" s="29"/>
      <c r="B18" s="13"/>
      <c r="C18" s="13"/>
      <c r="D18" s="47">
        <f t="shared" si="0"/>
        <v>0</v>
      </c>
      <c r="E18" s="19"/>
      <c r="F18" s="1"/>
    </row>
    <row r="19" spans="1:6" ht="12.75" customHeight="1" x14ac:dyDescent="0.25">
      <c r="A19" s="29"/>
      <c r="B19" s="13"/>
      <c r="C19" s="13"/>
      <c r="D19" s="47">
        <f t="shared" si="0"/>
        <v>0</v>
      </c>
      <c r="E19" s="19"/>
      <c r="F19" s="1"/>
    </row>
    <row r="20" spans="1:6" ht="12.75" customHeight="1" x14ac:dyDescent="0.25">
      <c r="A20" s="29"/>
      <c r="B20" s="13"/>
      <c r="C20" s="13"/>
      <c r="D20" s="47">
        <f t="shared" si="0"/>
        <v>0</v>
      </c>
      <c r="E20" s="19"/>
      <c r="F20" s="1"/>
    </row>
    <row r="21" spans="1:6" ht="12.75" customHeight="1" x14ac:dyDescent="0.25">
      <c r="A21" s="29"/>
      <c r="B21" s="13"/>
      <c r="C21" s="13"/>
      <c r="D21" s="47">
        <f t="shared" si="0"/>
        <v>0</v>
      </c>
      <c r="E21" s="19"/>
      <c r="F21" s="1"/>
    </row>
    <row r="22" spans="1:6" ht="12.75" customHeight="1" x14ac:dyDescent="0.25">
      <c r="A22" s="29"/>
      <c r="B22" s="13"/>
      <c r="C22" s="13"/>
      <c r="D22" s="47">
        <f t="shared" si="0"/>
        <v>0</v>
      </c>
      <c r="E22" s="19"/>
      <c r="F22" s="1"/>
    </row>
    <row r="23" spans="1:6" ht="12.75" customHeight="1" x14ac:dyDescent="0.25">
      <c r="A23" s="29"/>
      <c r="B23" s="13"/>
      <c r="C23" s="13"/>
      <c r="D23" s="47">
        <f t="shared" si="0"/>
        <v>0</v>
      </c>
      <c r="E23" s="19"/>
      <c r="F23" s="1"/>
    </row>
    <row r="24" spans="1:6" ht="12.75" customHeight="1" x14ac:dyDescent="0.25">
      <c r="A24" s="28"/>
      <c r="B24" s="12"/>
      <c r="C24" s="12"/>
      <c r="D24" s="46">
        <f t="shared" si="0"/>
        <v>0</v>
      </c>
      <c r="F24" s="1"/>
    </row>
    <row r="25" spans="1:6" ht="12.75" customHeight="1" x14ac:dyDescent="0.25">
      <c r="A25" s="6" t="s">
        <v>21</v>
      </c>
      <c r="B25" s="9">
        <f>SUM(B15:B24)</f>
        <v>0</v>
      </c>
      <c r="C25" s="9">
        <f t="shared" ref="C25:D25" si="1">SUM(C15:C24)</f>
        <v>0</v>
      </c>
      <c r="D25" s="9">
        <f t="shared" si="1"/>
        <v>0</v>
      </c>
      <c r="F25" s="1"/>
    </row>
    <row r="26" spans="1:6" ht="12.75" customHeight="1" x14ac:dyDescent="0.25">
      <c r="A26" s="7" t="str">
        <f>Codici!C1</f>
        <v>B - Servizi</v>
      </c>
      <c r="B26" s="8"/>
      <c r="C26" s="8"/>
      <c r="D26" s="8"/>
      <c r="F26" s="1"/>
    </row>
    <row r="27" spans="1:6" ht="12.75" customHeight="1" x14ac:dyDescent="0.25">
      <c r="A27" s="64" t="str">
        <f>Codici!C2</f>
        <v>Soggetto e sceneggiatura</v>
      </c>
      <c r="B27" s="62"/>
      <c r="C27" s="62"/>
      <c r="D27" s="48">
        <f t="shared" ref="D27:D40" si="2">B27+C27</f>
        <v>0</v>
      </c>
      <c r="F27" s="1"/>
    </row>
    <row r="28" spans="1:6" ht="12.75" customHeight="1" x14ac:dyDescent="0.25">
      <c r="A28" s="65" t="str">
        <f>Codici!C3</f>
        <v>Regia</v>
      </c>
      <c r="B28" s="13"/>
      <c r="C28" s="13"/>
      <c r="D28" s="47">
        <f t="shared" si="2"/>
        <v>0</v>
      </c>
      <c r="F28" s="1"/>
    </row>
    <row r="29" spans="1:6" ht="12.75" customHeight="1" x14ac:dyDescent="0.25">
      <c r="A29" s="65" t="str">
        <f>Codici!C4</f>
        <v>Direzione</v>
      </c>
      <c r="B29" s="13"/>
      <c r="C29" s="13"/>
      <c r="D29" s="47">
        <f t="shared" si="2"/>
        <v>0</v>
      </c>
      <c r="F29" s="1"/>
    </row>
    <row r="30" spans="1:6" ht="12.75" customHeight="1" x14ac:dyDescent="0.25">
      <c r="A30" s="65" t="str">
        <f>Codici!C5</f>
        <v>Cast principale</v>
      </c>
      <c r="B30" s="13"/>
      <c r="C30" s="13"/>
      <c r="D30" s="47">
        <f t="shared" si="2"/>
        <v>0</v>
      </c>
      <c r="F30" s="1"/>
    </row>
    <row r="31" spans="1:6" ht="12.75" customHeight="1" x14ac:dyDescent="0.25">
      <c r="A31" s="29"/>
      <c r="B31" s="13"/>
      <c r="C31" s="13"/>
      <c r="D31" s="47">
        <f t="shared" si="2"/>
        <v>0</v>
      </c>
      <c r="F31" s="1"/>
    </row>
    <row r="32" spans="1:6" ht="12.75" customHeight="1" x14ac:dyDescent="0.25">
      <c r="A32" s="29"/>
      <c r="B32" s="13"/>
      <c r="C32" s="13"/>
      <c r="D32" s="47">
        <f t="shared" si="2"/>
        <v>0</v>
      </c>
      <c r="F32" s="1"/>
    </row>
    <row r="33" spans="1:6" ht="12.75" customHeight="1" x14ac:dyDescent="0.25">
      <c r="A33" s="29"/>
      <c r="B33" s="13"/>
      <c r="C33" s="13"/>
      <c r="D33" s="47">
        <f t="shared" si="2"/>
        <v>0</v>
      </c>
      <c r="F33" s="1"/>
    </row>
    <row r="34" spans="1:6" ht="12.75" customHeight="1" x14ac:dyDescent="0.25">
      <c r="A34" s="29"/>
      <c r="B34" s="13"/>
      <c r="C34" s="13"/>
      <c r="D34" s="47">
        <f t="shared" si="2"/>
        <v>0</v>
      </c>
      <c r="F34" s="1"/>
    </row>
    <row r="35" spans="1:6" ht="12.75" customHeight="1" x14ac:dyDescent="0.25">
      <c r="A35" s="29"/>
      <c r="B35" s="13"/>
      <c r="C35" s="13"/>
      <c r="D35" s="47">
        <f t="shared" si="2"/>
        <v>0</v>
      </c>
      <c r="F35" s="1"/>
    </row>
    <row r="36" spans="1:6" ht="12.75" customHeight="1" x14ac:dyDescent="0.25">
      <c r="A36" s="29"/>
      <c r="B36" s="13"/>
      <c r="C36" s="13"/>
      <c r="D36" s="47">
        <f t="shared" si="2"/>
        <v>0</v>
      </c>
      <c r="F36" s="1"/>
    </row>
    <row r="37" spans="1:6" ht="12.75" customHeight="1" x14ac:dyDescent="0.25">
      <c r="A37" s="29"/>
      <c r="B37" s="13"/>
      <c r="C37" s="13"/>
      <c r="D37" s="47">
        <f t="shared" si="2"/>
        <v>0</v>
      </c>
      <c r="F37" s="1"/>
    </row>
    <row r="38" spans="1:6" ht="12.75" customHeight="1" x14ac:dyDescent="0.25">
      <c r="A38" s="29"/>
      <c r="B38" s="13"/>
      <c r="C38" s="13"/>
      <c r="D38" s="47">
        <f t="shared" si="2"/>
        <v>0</v>
      </c>
      <c r="F38" s="1"/>
    </row>
    <row r="39" spans="1:6" ht="12.75" customHeight="1" x14ac:dyDescent="0.25">
      <c r="A39" s="29"/>
      <c r="B39" s="13"/>
      <c r="C39" s="13"/>
      <c r="D39" s="47">
        <f t="shared" si="2"/>
        <v>0</v>
      </c>
      <c r="F39" s="1"/>
    </row>
    <row r="40" spans="1:6" ht="12.75" customHeight="1" x14ac:dyDescent="0.25">
      <c r="A40" s="29"/>
      <c r="B40" s="13"/>
      <c r="C40" s="13"/>
      <c r="D40" s="47">
        <f t="shared" si="2"/>
        <v>0</v>
      </c>
      <c r="F40" s="1"/>
    </row>
    <row r="41" spans="1:6" ht="12.75" customHeight="1" x14ac:dyDescent="0.25">
      <c r="A41" s="6" t="s">
        <v>22</v>
      </c>
      <c r="B41" s="9">
        <f>SUM(B27:B40)</f>
        <v>0</v>
      </c>
      <c r="C41" s="9">
        <f t="shared" ref="C41:D41" si="3">SUM(C27:C40)</f>
        <v>0</v>
      </c>
      <c r="D41" s="9">
        <f t="shared" si="3"/>
        <v>0</v>
      </c>
      <c r="F41" s="1"/>
    </row>
    <row r="42" spans="1:6" ht="12.75" customHeight="1" x14ac:dyDescent="0.25">
      <c r="A42" s="7" t="str">
        <f>Codici!D1</f>
        <v>C - Consulenze</v>
      </c>
      <c r="B42" s="106" t="s">
        <v>81</v>
      </c>
      <c r="C42" s="8"/>
      <c r="D42" s="8"/>
      <c r="F42" s="1"/>
    </row>
    <row r="43" spans="1:6" ht="12.75" customHeight="1" x14ac:dyDescent="0.25">
      <c r="A43" s="28"/>
      <c r="B43" s="12"/>
      <c r="C43" s="12"/>
      <c r="D43" s="46">
        <f t="shared" ref="D43:D52" si="4">B43+C43</f>
        <v>0</v>
      </c>
      <c r="F43" s="126" t="str">
        <f>IF(B53&gt;10%*B76,"Attenzione! Il costo delle consulenze ammissibili è superiore al 10% delle totale spese ammissibili.","")</f>
        <v/>
      </c>
    </row>
    <row r="44" spans="1:6" ht="12.75" customHeight="1" x14ac:dyDescent="0.25">
      <c r="A44" s="29"/>
      <c r="B44" s="13"/>
      <c r="C44" s="13"/>
      <c r="D44" s="47">
        <f t="shared" si="4"/>
        <v>0</v>
      </c>
      <c r="F44" s="126"/>
    </row>
    <row r="45" spans="1:6" ht="12.75" customHeight="1" x14ac:dyDescent="0.25">
      <c r="A45" s="29"/>
      <c r="B45" s="13"/>
      <c r="C45" s="13"/>
      <c r="D45" s="47">
        <f t="shared" si="4"/>
        <v>0</v>
      </c>
      <c r="F45" s="126"/>
    </row>
    <row r="46" spans="1:6" ht="12.75" customHeight="1" x14ac:dyDescent="0.25">
      <c r="A46" s="29"/>
      <c r="B46" s="13"/>
      <c r="C46" s="13"/>
      <c r="D46" s="47">
        <f t="shared" si="4"/>
        <v>0</v>
      </c>
      <c r="F46" s="126"/>
    </row>
    <row r="47" spans="1:6" ht="12.75" customHeight="1" x14ac:dyDescent="0.25">
      <c r="A47" s="29"/>
      <c r="B47" s="13"/>
      <c r="C47" s="13"/>
      <c r="D47" s="47">
        <f t="shared" si="4"/>
        <v>0</v>
      </c>
      <c r="F47" s="126"/>
    </row>
    <row r="48" spans="1:6" ht="12.75" customHeight="1" x14ac:dyDescent="0.25">
      <c r="A48" s="29"/>
      <c r="B48" s="13"/>
      <c r="C48" s="13"/>
      <c r="D48" s="47">
        <f t="shared" si="4"/>
        <v>0</v>
      </c>
      <c r="F48" s="126"/>
    </row>
    <row r="49" spans="1:6" ht="12.75" customHeight="1" x14ac:dyDescent="0.25">
      <c r="A49" s="29"/>
      <c r="B49" s="13"/>
      <c r="C49" s="13"/>
      <c r="D49" s="47">
        <f t="shared" si="4"/>
        <v>0</v>
      </c>
      <c r="F49" s="126"/>
    </row>
    <row r="50" spans="1:6" ht="12.75" customHeight="1" x14ac:dyDescent="0.25">
      <c r="A50" s="29"/>
      <c r="B50" s="13"/>
      <c r="C50" s="13"/>
      <c r="D50" s="47">
        <f t="shared" si="4"/>
        <v>0</v>
      </c>
      <c r="F50" s="126"/>
    </row>
    <row r="51" spans="1:6" ht="12.75" customHeight="1" x14ac:dyDescent="0.25">
      <c r="A51" s="29"/>
      <c r="B51" s="13"/>
      <c r="C51" s="13"/>
      <c r="D51" s="47">
        <f t="shared" si="4"/>
        <v>0</v>
      </c>
      <c r="F51" s="126"/>
    </row>
    <row r="52" spans="1:6" ht="12.75" customHeight="1" x14ac:dyDescent="0.25">
      <c r="A52" s="29"/>
      <c r="B52" s="13"/>
      <c r="C52" s="13"/>
      <c r="D52" s="47">
        <f t="shared" si="4"/>
        <v>0</v>
      </c>
      <c r="F52" s="126"/>
    </row>
    <row r="53" spans="1:6" ht="12.75" customHeight="1" x14ac:dyDescent="0.25">
      <c r="A53" s="6" t="s">
        <v>23</v>
      </c>
      <c r="B53" s="9">
        <f>SUM(B43:B52)</f>
        <v>0</v>
      </c>
      <c r="C53" s="9">
        <f t="shared" ref="C53:D53" si="5">SUM(C43:C52)</f>
        <v>0</v>
      </c>
      <c r="D53" s="9">
        <f t="shared" si="5"/>
        <v>0</v>
      </c>
      <c r="F53" s="126"/>
    </row>
    <row r="54" spans="1:6" ht="12.75" customHeight="1" x14ac:dyDescent="0.25">
      <c r="A54" s="7" t="str">
        <f>Codici!E1</f>
        <v>D - Personale dipendente</v>
      </c>
      <c r="B54" s="106" t="s">
        <v>82</v>
      </c>
      <c r="C54" s="11"/>
      <c r="D54" s="11"/>
      <c r="F54" s="1"/>
    </row>
    <row r="55" spans="1:6" ht="12.75" customHeight="1" x14ac:dyDescent="0.25">
      <c r="A55" s="30"/>
      <c r="B55" s="12"/>
      <c r="C55" s="12"/>
      <c r="D55" s="46">
        <f t="shared" ref="D55:D64" si="6">B55+C55</f>
        <v>0</v>
      </c>
      <c r="F55" s="126" t="str">
        <f>IF(B65&gt;20%*(B25+B41+B53+B74),"Attenzione! Il costo del personale è superiore al 20% del totale dei costi diretti ammissibili diversi dal costo del personale ammissibile.","")</f>
        <v/>
      </c>
    </row>
    <row r="56" spans="1:6" ht="12.75" customHeight="1" x14ac:dyDescent="0.25">
      <c r="A56" s="31"/>
      <c r="B56" s="13"/>
      <c r="C56" s="13"/>
      <c r="D56" s="47">
        <f t="shared" si="6"/>
        <v>0</v>
      </c>
      <c r="F56" s="126"/>
    </row>
    <row r="57" spans="1:6" ht="12.75" customHeight="1" x14ac:dyDescent="0.25">
      <c r="A57" s="31"/>
      <c r="B57" s="13"/>
      <c r="C57" s="13"/>
      <c r="D57" s="47">
        <f t="shared" si="6"/>
        <v>0</v>
      </c>
      <c r="F57" s="126"/>
    </row>
    <row r="58" spans="1:6" ht="12.75" customHeight="1" x14ac:dyDescent="0.25">
      <c r="A58" s="31"/>
      <c r="B58" s="13"/>
      <c r="C58" s="13"/>
      <c r="D58" s="47">
        <f t="shared" si="6"/>
        <v>0</v>
      </c>
      <c r="F58" s="126"/>
    </row>
    <row r="59" spans="1:6" ht="12.75" customHeight="1" x14ac:dyDescent="0.25">
      <c r="A59" s="31"/>
      <c r="B59" s="13"/>
      <c r="C59" s="13"/>
      <c r="D59" s="47">
        <f t="shared" si="6"/>
        <v>0</v>
      </c>
      <c r="F59" s="126"/>
    </row>
    <row r="60" spans="1:6" ht="12.75" customHeight="1" x14ac:dyDescent="0.25">
      <c r="A60" s="31"/>
      <c r="B60" s="13"/>
      <c r="C60" s="13"/>
      <c r="D60" s="47">
        <f t="shared" si="6"/>
        <v>0</v>
      </c>
      <c r="F60" s="126"/>
    </row>
    <row r="61" spans="1:6" ht="12.75" customHeight="1" x14ac:dyDescent="0.25">
      <c r="A61" s="31"/>
      <c r="B61" s="13"/>
      <c r="C61" s="13"/>
      <c r="D61" s="47">
        <f t="shared" si="6"/>
        <v>0</v>
      </c>
      <c r="F61" s="126"/>
    </row>
    <row r="62" spans="1:6" ht="12.75" customHeight="1" x14ac:dyDescent="0.25">
      <c r="A62" s="31"/>
      <c r="B62" s="13"/>
      <c r="C62" s="13"/>
      <c r="D62" s="47">
        <f t="shared" si="6"/>
        <v>0</v>
      </c>
      <c r="F62" s="126"/>
    </row>
    <row r="63" spans="1:6" ht="12.75" customHeight="1" x14ac:dyDescent="0.25">
      <c r="A63" s="31"/>
      <c r="B63" s="13"/>
      <c r="C63" s="13"/>
      <c r="D63" s="47">
        <f t="shared" si="6"/>
        <v>0</v>
      </c>
      <c r="F63" s="126"/>
    </row>
    <row r="64" spans="1:6" ht="12.75" customHeight="1" x14ac:dyDescent="0.25">
      <c r="A64" s="31"/>
      <c r="B64" s="13"/>
      <c r="C64" s="13"/>
      <c r="D64" s="47">
        <f t="shared" si="6"/>
        <v>0</v>
      </c>
      <c r="F64" s="126"/>
    </row>
    <row r="65" spans="1:6" ht="12.75" customHeight="1" x14ac:dyDescent="0.25">
      <c r="A65" s="6" t="s">
        <v>24</v>
      </c>
      <c r="B65" s="9">
        <f>SUM(B55:B64)</f>
        <v>0</v>
      </c>
      <c r="C65" s="9">
        <f t="shared" ref="C65:D65" si="7">SUM(C55:C64)</f>
        <v>0</v>
      </c>
      <c r="D65" s="9">
        <f t="shared" si="7"/>
        <v>0</v>
      </c>
      <c r="F65" s="126"/>
    </row>
    <row r="66" spans="1:6" ht="12.75" customHeight="1" x14ac:dyDescent="0.25">
      <c r="A66" s="7" t="str">
        <f>Codici!F1&amp;" (max il 4% delle spese ammissibili)"</f>
        <v>E - Spese generali (max il 4% delle spese ammissibili)</v>
      </c>
      <c r="B66" s="8"/>
      <c r="C66" s="8"/>
      <c r="D66" s="8"/>
      <c r="F66" s="1"/>
    </row>
    <row r="67" spans="1:6" ht="12.75" customHeight="1" x14ac:dyDescent="0.25">
      <c r="A67" s="30"/>
      <c r="B67" s="12"/>
      <c r="C67" s="12"/>
      <c r="D67" s="46">
        <f t="shared" ref="D67:D68" si="8">B67+C67</f>
        <v>0</v>
      </c>
      <c r="F67" s="126" t="str">
        <f>IF(B71&gt;4%*B76,"Attenzione! Le spese generali sono superiori al 4% delle spese ammissibili.","")</f>
        <v/>
      </c>
    </row>
    <row r="68" spans="1:6" ht="12.75" customHeight="1" x14ac:dyDescent="0.25">
      <c r="A68" s="31"/>
      <c r="B68" s="13"/>
      <c r="C68" s="13"/>
      <c r="D68" s="47">
        <f t="shared" si="8"/>
        <v>0</v>
      </c>
      <c r="F68" s="126"/>
    </row>
    <row r="69" spans="1:6" ht="12.75" customHeight="1" x14ac:dyDescent="0.25">
      <c r="A69" s="31"/>
      <c r="B69" s="13"/>
      <c r="C69" s="13"/>
      <c r="D69" s="47"/>
      <c r="F69" s="126"/>
    </row>
    <row r="70" spans="1:6" ht="12.75" customHeight="1" x14ac:dyDescent="0.25">
      <c r="A70" s="31"/>
      <c r="B70" s="13"/>
      <c r="C70" s="13"/>
      <c r="D70" s="47"/>
      <c r="F70" s="126"/>
    </row>
    <row r="71" spans="1:6" ht="12.75" customHeight="1" x14ac:dyDescent="0.25">
      <c r="A71" s="6" t="s">
        <v>25</v>
      </c>
      <c r="B71" s="9">
        <f>SUM(B67:B70)</f>
        <v>0</v>
      </c>
      <c r="C71" s="9">
        <f t="shared" ref="C71:D71" si="9">SUM(C67:C70)</f>
        <v>0</v>
      </c>
      <c r="D71" s="9">
        <f t="shared" si="9"/>
        <v>0</v>
      </c>
      <c r="F71" s="126"/>
    </row>
    <row r="72" spans="1:6" ht="12.75" customHeight="1" x14ac:dyDescent="0.25">
      <c r="A72" s="7" t="s">
        <v>57</v>
      </c>
      <c r="B72" s="8"/>
      <c r="C72" s="8"/>
      <c r="D72" s="8"/>
      <c r="F72" s="107"/>
    </row>
    <row r="73" spans="1:6" ht="12.75" customHeight="1" x14ac:dyDescent="0.25">
      <c r="A73" s="30"/>
      <c r="B73" s="12"/>
      <c r="C73" s="12"/>
      <c r="D73" s="46">
        <f t="shared" ref="D73" si="10">B73+C73</f>
        <v>0</v>
      </c>
      <c r="F73" s="107"/>
    </row>
    <row r="74" spans="1:6" ht="12.75" customHeight="1" x14ac:dyDescent="0.25">
      <c r="A74" s="6" t="s">
        <v>78</v>
      </c>
      <c r="B74" s="9">
        <f>B73</f>
        <v>0</v>
      </c>
      <c r="C74" s="9">
        <f t="shared" ref="C74:D74" si="11">C73</f>
        <v>0</v>
      </c>
      <c r="D74" s="9">
        <f t="shared" si="11"/>
        <v>0</v>
      </c>
      <c r="F74" s="107"/>
    </row>
    <row r="75" spans="1:6" ht="12.75" customHeight="1" x14ac:dyDescent="0.25">
      <c r="F75" s="126" t="str">
        <f>IF(AND(C9=Codici!A12,'Allegato 4'!D76&lt;3000000),"Attenzione! Il totale del progetto è inferiore alla soglia minima di spesa.","")</f>
        <v/>
      </c>
    </row>
    <row r="76" spans="1:6" ht="29.25" customHeight="1" x14ac:dyDescent="0.25">
      <c r="A76" s="60" t="s">
        <v>1</v>
      </c>
      <c r="B76" s="10">
        <f>B25+B41+B53+B65+B71+B74</f>
        <v>0</v>
      </c>
      <c r="C76" s="10">
        <f t="shared" ref="C76:D76" si="12">C25+C41+C53+C65+C71+C74</f>
        <v>0</v>
      </c>
      <c r="D76" s="10">
        <f t="shared" si="12"/>
        <v>0</v>
      </c>
      <c r="F76" s="126"/>
    </row>
    <row r="77" spans="1:6" ht="12.75" x14ac:dyDescent="0.25">
      <c r="F77" s="126"/>
    </row>
    <row r="78" spans="1:6" ht="22.15" customHeight="1" x14ac:dyDescent="0.25">
      <c r="A78" s="35"/>
      <c r="B78" s="36"/>
      <c r="C78" s="36"/>
      <c r="D78" s="37"/>
      <c r="E78" s="18"/>
      <c r="F78" s="127" t="s">
        <v>93</v>
      </c>
    </row>
    <row r="79" spans="1:6" ht="22.15" customHeight="1" x14ac:dyDescent="0.25">
      <c r="A79" s="38" t="s">
        <v>87</v>
      </c>
      <c r="B79" s="39"/>
      <c r="C79" s="40"/>
      <c r="D79" s="41"/>
      <c r="E79" s="18"/>
      <c r="F79" s="127"/>
    </row>
    <row r="80" spans="1:6" ht="22.15" customHeight="1" x14ac:dyDescent="0.25">
      <c r="A80" s="42"/>
      <c r="B80" s="43"/>
      <c r="C80" s="43"/>
      <c r="D80" s="44"/>
      <c r="E80" s="18"/>
      <c r="F80" s="127"/>
    </row>
    <row r="81" spans="1:6" ht="22.15" customHeight="1" x14ac:dyDescent="0.25">
      <c r="A81" s="18"/>
      <c r="B81" s="18"/>
      <c r="C81" s="18"/>
      <c r="D81" s="18"/>
      <c r="E81" s="18"/>
    </row>
    <row r="82" spans="1:6" ht="31.9" customHeight="1" x14ac:dyDescent="0.25">
      <c r="A82" s="69" t="s">
        <v>85</v>
      </c>
      <c r="B82" s="120" t="e">
        <f>_xlfn.XLOOKUP(C9,Codici!A21:A25,Codici!D21:D25)</f>
        <v>#N/A</v>
      </c>
      <c r="D82" s="68"/>
      <c r="E82" s="18"/>
    </row>
    <row r="83" spans="1:6" ht="31.9" customHeight="1" x14ac:dyDescent="0.25">
      <c r="A83" s="45" t="s">
        <v>89</v>
      </c>
      <c r="B83" s="110" t="e">
        <f>ROUNDDOWN(B82/B76,2)</f>
        <v>#N/A</v>
      </c>
      <c r="C83" s="18"/>
      <c r="D83" s="18"/>
      <c r="E83" s="18"/>
    </row>
    <row r="84" spans="1:6" ht="31.9" customHeight="1" x14ac:dyDescent="0.25">
      <c r="A84" s="108"/>
      <c r="B84" s="68"/>
      <c r="C84" s="68"/>
      <c r="D84" s="18"/>
      <c r="E84" s="18"/>
    </row>
    <row r="85" spans="1:6" ht="46.5" customHeight="1" x14ac:dyDescent="0.25">
      <c r="A85" s="69" t="s">
        <v>88</v>
      </c>
      <c r="B85" s="133" t="e">
        <f>"Inserire una percentuale non maggiore di quella massima concedibile ("&amp;B83*100&amp;"%).
Il valore deve essere espresso senza cifre decimali."</f>
        <v>#N/A</v>
      </c>
      <c r="C85" s="134"/>
      <c r="D85" s="112"/>
      <c r="E85" s="18"/>
      <c r="F85" s="126" t="e">
        <f>IF(D85&gt;B83,"Attenzione! È stata inserita una % di aiuto maggiore di quella massima concedibile.","")</f>
        <v>#N/A</v>
      </c>
    </row>
    <row r="86" spans="1:6" ht="46.5" customHeight="1" x14ac:dyDescent="0.25">
      <c r="A86" s="45" t="s">
        <v>95</v>
      </c>
      <c r="B86" s="111"/>
      <c r="C86" s="91"/>
      <c r="D86" s="113">
        <f>ROUNDDOWN(D85,2)*B76</f>
        <v>0</v>
      </c>
      <c r="E86" s="18"/>
      <c r="F86" s="126"/>
    </row>
    <row r="87" spans="1:6" ht="31.9" customHeight="1" x14ac:dyDescent="0.25">
      <c r="A87" s="108"/>
      <c r="B87" s="68"/>
      <c r="C87" s="68"/>
      <c r="D87" s="18"/>
      <c r="E87" s="18"/>
    </row>
    <row r="88" spans="1:6" ht="22.15" customHeight="1" x14ac:dyDescent="0.25">
      <c r="E88" s="18"/>
    </row>
    <row r="89" spans="1:6" ht="22.15" customHeight="1" x14ac:dyDescent="0.25">
      <c r="A89" s="35"/>
      <c r="B89" s="36"/>
      <c r="C89" s="36"/>
      <c r="D89" s="37"/>
      <c r="E89" s="18"/>
      <c r="F89" s="127" t="s">
        <v>93</v>
      </c>
    </row>
    <row r="90" spans="1:6" ht="22.15" customHeight="1" x14ac:dyDescent="0.25">
      <c r="A90" s="38" t="s">
        <v>8</v>
      </c>
      <c r="B90" s="39"/>
      <c r="C90" s="40"/>
      <c r="D90" s="41"/>
      <c r="E90" s="18"/>
      <c r="F90" s="127"/>
    </row>
    <row r="91" spans="1:6" ht="22.15" customHeight="1" x14ac:dyDescent="0.25">
      <c r="A91" s="42"/>
      <c r="B91" s="43"/>
      <c r="C91" s="43"/>
      <c r="D91" s="44"/>
      <c r="E91" s="18"/>
      <c r="F91" s="127"/>
    </row>
    <row r="92" spans="1:6" ht="22.15" customHeight="1" x14ac:dyDescent="0.25">
      <c r="A92" s="51" t="s">
        <v>26</v>
      </c>
      <c r="B92" s="52" t="s">
        <v>31</v>
      </c>
      <c r="C92" s="56" t="s">
        <v>27</v>
      </c>
      <c r="D92" s="52" t="s">
        <v>31</v>
      </c>
      <c r="E92" s="18"/>
    </row>
    <row r="93" spans="1:6" ht="22.15" customHeight="1" x14ac:dyDescent="0.25">
      <c r="A93" s="49" t="s">
        <v>9</v>
      </c>
      <c r="B93" s="48">
        <f>B76</f>
        <v>0</v>
      </c>
      <c r="C93" s="49" t="s">
        <v>35</v>
      </c>
      <c r="D93" s="124">
        <f>D86</f>
        <v>0</v>
      </c>
      <c r="E93" s="18"/>
      <c r="F93" s="126" t="str">
        <f>IF(B102=D102,"","Attenzione! Il totale fabbisogno deve essere uguale al totale delle fonti di copertura. Rivedere il prospetto.")</f>
        <v/>
      </c>
    </row>
    <row r="94" spans="1:6" ht="22.15" customHeight="1" x14ac:dyDescent="0.25">
      <c r="A94" s="50" t="s">
        <v>29</v>
      </c>
      <c r="B94" s="46">
        <f>C76</f>
        <v>0</v>
      </c>
      <c r="C94" s="50" t="s">
        <v>92</v>
      </c>
      <c r="D94" s="116"/>
      <c r="E94" s="18"/>
      <c r="F94" s="126"/>
    </row>
    <row r="95" spans="1:6" ht="22.15" customHeight="1" x14ac:dyDescent="0.25">
      <c r="A95" s="27"/>
      <c r="B95" s="46"/>
      <c r="C95" s="122" t="s">
        <v>32</v>
      </c>
      <c r="D95" s="117"/>
      <c r="E95" s="18"/>
      <c r="F95" s="126"/>
    </row>
    <row r="96" spans="1:6" ht="22.15" customHeight="1" x14ac:dyDescent="0.25">
      <c r="A96" s="27"/>
      <c r="B96" s="46"/>
      <c r="C96" s="122" t="s">
        <v>32</v>
      </c>
      <c r="D96" s="121"/>
      <c r="E96" s="18"/>
      <c r="F96" s="126"/>
    </row>
    <row r="97" spans="1:6" ht="22.15" customHeight="1" x14ac:dyDescent="0.25">
      <c r="A97" s="27"/>
      <c r="B97" s="46"/>
      <c r="C97" s="122" t="s">
        <v>32</v>
      </c>
      <c r="D97" s="117"/>
      <c r="E97" s="18"/>
      <c r="F97" s="126"/>
    </row>
    <row r="98" spans="1:6" ht="22.15" customHeight="1" x14ac:dyDescent="0.25">
      <c r="A98" s="27"/>
      <c r="B98" s="46"/>
      <c r="C98" s="50" t="s">
        <v>28</v>
      </c>
      <c r="D98" s="117"/>
      <c r="E98" s="18"/>
      <c r="F98" s="126"/>
    </row>
    <row r="99" spans="1:6" ht="22.15" customHeight="1" x14ac:dyDescent="0.25">
      <c r="A99" s="27"/>
      <c r="B99" s="46"/>
      <c r="C99" s="50" t="s">
        <v>91</v>
      </c>
      <c r="D99" s="116"/>
      <c r="E99" s="18"/>
      <c r="F99" s="126"/>
    </row>
    <row r="100" spans="1:6" ht="22.15" customHeight="1" x14ac:dyDescent="0.25">
      <c r="A100" s="27"/>
      <c r="B100" s="46"/>
      <c r="C100" s="122" t="s">
        <v>32</v>
      </c>
      <c r="D100" s="117"/>
      <c r="E100" s="18"/>
      <c r="F100" s="126"/>
    </row>
    <row r="101" spans="1:6" ht="22.15" customHeight="1" x14ac:dyDescent="0.25">
      <c r="A101" s="59"/>
      <c r="B101" s="92"/>
      <c r="C101" s="123" t="s">
        <v>32</v>
      </c>
      <c r="D101" s="118"/>
      <c r="E101" s="18"/>
      <c r="F101" s="126"/>
    </row>
    <row r="102" spans="1:6" ht="22.15" customHeight="1" x14ac:dyDescent="0.25">
      <c r="A102" s="57" t="s">
        <v>33</v>
      </c>
      <c r="B102" s="53">
        <f>SUM(B93:B94)</f>
        <v>0</v>
      </c>
      <c r="C102" s="58" t="s">
        <v>34</v>
      </c>
      <c r="D102" s="93">
        <f>D93+D95+D96+D97+D98+D100+D101</f>
        <v>0</v>
      </c>
      <c r="E102" s="18"/>
    </row>
    <row r="103" spans="1:6" ht="22.15" customHeight="1" x14ac:dyDescent="0.25"/>
    <row r="104" spans="1:6" ht="22.15" customHeight="1" x14ac:dyDescent="0.25"/>
    <row r="105" spans="1:6" ht="22.15" customHeight="1" x14ac:dyDescent="0.25">
      <c r="A105" s="76" t="s">
        <v>44</v>
      </c>
      <c r="B105" s="78"/>
      <c r="C105" s="79"/>
      <c r="D105" s="80"/>
    </row>
    <row r="106" spans="1:6" ht="22.15" customHeight="1" x14ac:dyDescent="0.25">
      <c r="A106" s="72"/>
      <c r="D106" s="55"/>
    </row>
    <row r="107" spans="1:6" ht="25.5" customHeight="1" x14ac:dyDescent="0.25">
      <c r="A107" s="83" t="s">
        <v>39</v>
      </c>
      <c r="B107" s="82">
        <f>D93</f>
        <v>0</v>
      </c>
      <c r="D107" s="115"/>
      <c r="F107" s="125" t="s">
        <v>40</v>
      </c>
    </row>
    <row r="108" spans="1:6" ht="25.5" customHeight="1" x14ac:dyDescent="0.25">
      <c r="A108" s="83" t="s">
        <v>42</v>
      </c>
      <c r="B108" s="82">
        <f>D102-D93</f>
        <v>0</v>
      </c>
      <c r="C108" s="77" t="s">
        <v>38</v>
      </c>
      <c r="D108" s="94"/>
      <c r="F108" s="125"/>
    </row>
    <row r="109" spans="1:6" ht="25.5" customHeight="1" x14ac:dyDescent="0.25">
      <c r="A109" s="83" t="s">
        <v>10</v>
      </c>
      <c r="B109" s="82">
        <f>B107+B108</f>
        <v>0</v>
      </c>
      <c r="C109" s="114" t="s">
        <v>94</v>
      </c>
      <c r="D109" s="81" t="e">
        <f>ROUND(D108/B109,2)</f>
        <v>#DIV/0!</v>
      </c>
    </row>
    <row r="110" spans="1:6" ht="22.15" customHeight="1" x14ac:dyDescent="0.25">
      <c r="A110" s="73"/>
      <c r="B110" s="74"/>
      <c r="C110" s="74"/>
      <c r="D110" s="75"/>
    </row>
    <row r="111" spans="1:6" ht="22.15" customHeight="1" x14ac:dyDescent="0.25"/>
    <row r="112" spans="1:6" ht="22.15" customHeight="1" x14ac:dyDescent="0.25"/>
    <row r="113" spans="1:6" ht="22.15" customHeight="1" x14ac:dyDescent="0.25">
      <c r="A113" s="76" t="s">
        <v>43</v>
      </c>
      <c r="B113" s="78"/>
      <c r="C113" s="79"/>
      <c r="D113" s="80"/>
    </row>
    <row r="114" spans="1:6" ht="22.15" customHeight="1" x14ac:dyDescent="0.25">
      <c r="A114" s="70"/>
      <c r="B114" s="71"/>
      <c r="C114" s="71"/>
      <c r="D114" s="54"/>
      <c r="F114" s="125" t="s">
        <v>55</v>
      </c>
    </row>
    <row r="115" spans="1:6" ht="22.15" customHeight="1" x14ac:dyDescent="0.25">
      <c r="A115" s="72"/>
      <c r="B115" s="88" t="s">
        <v>48</v>
      </c>
      <c r="C115" s="88" t="s">
        <v>49</v>
      </c>
      <c r="D115" s="88" t="s">
        <v>10</v>
      </c>
      <c r="F115" s="125"/>
    </row>
    <row r="116" spans="1:6" ht="22.15" customHeight="1" x14ac:dyDescent="0.25">
      <c r="A116" s="85" t="s">
        <v>41</v>
      </c>
      <c r="B116" s="95"/>
      <c r="C116" s="95"/>
      <c r="D116" s="87">
        <f>B116+C116</f>
        <v>0</v>
      </c>
      <c r="F116" s="125"/>
    </row>
    <row r="117" spans="1:6" ht="22.15" customHeight="1" x14ac:dyDescent="0.25">
      <c r="A117" s="86" t="s">
        <v>50</v>
      </c>
      <c r="B117" s="95"/>
      <c r="C117" s="95"/>
      <c r="D117" s="87">
        <f>B117+C117</f>
        <v>0</v>
      </c>
      <c r="F117" s="125"/>
    </row>
    <row r="118" spans="1:6" ht="22.15" customHeight="1" x14ac:dyDescent="0.25">
      <c r="A118" s="86" t="s">
        <v>51</v>
      </c>
      <c r="B118" s="95"/>
      <c r="C118" s="95"/>
      <c r="D118" s="84">
        <f>B118+C118</f>
        <v>0</v>
      </c>
      <c r="F118" s="125"/>
    </row>
    <row r="119" spans="1:6" ht="22.15" customHeight="1" x14ac:dyDescent="0.25">
      <c r="A119" s="73"/>
      <c r="B119" s="74"/>
      <c r="C119" s="74"/>
      <c r="D119" s="75"/>
      <c r="F119" s="125"/>
    </row>
    <row r="120" spans="1:6" ht="22.15" customHeight="1" x14ac:dyDescent="0.25"/>
    <row r="121" spans="1:6" ht="22.15" customHeight="1" x14ac:dyDescent="0.25"/>
    <row r="122" spans="1:6" ht="22.15" customHeight="1" x14ac:dyDescent="0.25">
      <c r="A122" s="76" t="s">
        <v>45</v>
      </c>
      <c r="B122" s="78"/>
      <c r="C122" s="79"/>
      <c r="D122" s="80"/>
    </row>
    <row r="123" spans="1:6" ht="22.15" customHeight="1" x14ac:dyDescent="0.25">
      <c r="A123" s="70"/>
      <c r="B123" s="71"/>
      <c r="C123" s="71"/>
      <c r="D123" s="54"/>
      <c r="F123" s="125" t="s">
        <v>56</v>
      </c>
    </row>
    <row r="124" spans="1:6" ht="22.15" customHeight="1" x14ac:dyDescent="0.25">
      <c r="A124" s="72"/>
      <c r="C124" s="88" t="s">
        <v>52</v>
      </c>
      <c r="D124" s="88" t="s">
        <v>53</v>
      </c>
      <c r="F124" s="125"/>
    </row>
    <row r="125" spans="1:6" ht="22.15" customHeight="1" x14ac:dyDescent="0.25">
      <c r="A125" s="90" t="s">
        <v>46</v>
      </c>
      <c r="B125" s="91"/>
      <c r="C125" s="95"/>
      <c r="D125" s="96"/>
      <c r="F125" s="125"/>
    </row>
    <row r="126" spans="1:6" ht="22.15" customHeight="1" x14ac:dyDescent="0.25">
      <c r="A126" s="90" t="s">
        <v>47</v>
      </c>
      <c r="B126" s="91"/>
      <c r="C126" s="95"/>
      <c r="D126" s="96"/>
      <c r="F126" s="125"/>
    </row>
    <row r="127" spans="1:6" ht="22.15" customHeight="1" x14ac:dyDescent="0.25">
      <c r="A127" s="90" t="s">
        <v>54</v>
      </c>
      <c r="B127" s="91"/>
      <c r="C127" s="89" t="e">
        <f>C126/C125</f>
        <v>#DIV/0!</v>
      </c>
      <c r="D127" s="89" t="e">
        <f>D126/D125</f>
        <v>#DIV/0!</v>
      </c>
      <c r="F127" s="125"/>
    </row>
    <row r="128" spans="1:6" ht="22.15" customHeight="1" x14ac:dyDescent="0.25">
      <c r="A128" s="73"/>
      <c r="B128" s="74"/>
      <c r="C128" s="74"/>
      <c r="D128" s="75"/>
      <c r="F128" s="125"/>
    </row>
    <row r="129" ht="22.15" customHeight="1" x14ac:dyDescent="0.25"/>
  </sheetData>
  <sheetProtection algorithmName="SHA-512" hashValue="IwT2/7osuyRm2VLU8wFcUckDjIjMiP70kujS3VUP1HP0ctRxQtFbj6feQ0h3unvlCR85MjTBuKCMcfJIzTrcEw==" saltValue="y3oTb1pt8Glu6BP/grR9vw==" spinCount="100000" sheet="1" objects="1" scenarios="1"/>
  <mergeCells count="15">
    <mergeCell ref="C2:D2"/>
    <mergeCell ref="F1:F6"/>
    <mergeCell ref="B85:C85"/>
    <mergeCell ref="F85:F86"/>
    <mergeCell ref="F78:F80"/>
    <mergeCell ref="A9:B9"/>
    <mergeCell ref="F43:F53"/>
    <mergeCell ref="F67:F71"/>
    <mergeCell ref="F55:F65"/>
    <mergeCell ref="F123:F128"/>
    <mergeCell ref="F107:F108"/>
    <mergeCell ref="F114:F119"/>
    <mergeCell ref="F93:F101"/>
    <mergeCell ref="F75:F77"/>
    <mergeCell ref="F89:F91"/>
  </mergeCells>
  <phoneticPr fontId="12" type="noConversion"/>
  <conditionalFormatting sqref="B82">
    <cfRule type="cellIs" dxfId="23" priority="22" operator="equal">
      <formula>0</formula>
    </cfRule>
    <cfRule type="cellIs" dxfId="22" priority="25" operator="lessThanOrEqual">
      <formula>500000</formula>
    </cfRule>
    <cfRule type="cellIs" dxfId="21" priority="48" operator="greaterThan">
      <formula>500000</formula>
    </cfRule>
    <cfRule type="containsErrors" dxfId="20" priority="49">
      <formula>ISERROR(B82)</formula>
    </cfRule>
  </conditionalFormatting>
  <conditionalFormatting sqref="B83">
    <cfRule type="containsErrors" dxfId="19" priority="35">
      <formula>ISERROR(B83)</formula>
    </cfRule>
    <cfRule type="cellIs" dxfId="18" priority="46" operator="equal">
      <formula>0</formula>
    </cfRule>
  </conditionalFormatting>
  <conditionalFormatting sqref="B107:B109">
    <cfRule type="containsErrors" dxfId="17" priority="2">
      <formula>ISERROR(B107)</formula>
    </cfRule>
  </conditionalFormatting>
  <conditionalFormatting sqref="B85:C85">
    <cfRule type="containsErrors" dxfId="16" priority="5">
      <formula>ISERROR(B85)</formula>
    </cfRule>
  </conditionalFormatting>
  <conditionalFormatting sqref="C127:D127">
    <cfRule type="containsErrors" dxfId="15" priority="19">
      <formula>ISERROR(C127)</formula>
    </cfRule>
  </conditionalFormatting>
  <conditionalFormatting sqref="D85">
    <cfRule type="cellIs" dxfId="14" priority="7" operator="equal">
      <formula>0</formula>
    </cfRule>
  </conditionalFormatting>
  <conditionalFormatting sqref="D86">
    <cfRule type="containsErrors" dxfId="13" priority="9">
      <formula>ISERROR(D86)</formula>
    </cfRule>
    <cfRule type="cellIs" dxfId="12" priority="10" operator="equal">
      <formula>0</formula>
    </cfRule>
  </conditionalFormatting>
  <conditionalFormatting sqref="D93">
    <cfRule type="containsErrors" dxfId="11" priority="3">
      <formula>ISERROR(D93)</formula>
    </cfRule>
  </conditionalFormatting>
  <conditionalFormatting sqref="D102">
    <cfRule type="containsErrors" dxfId="10" priority="27">
      <formula>ISERROR(D102)</formula>
    </cfRule>
  </conditionalFormatting>
  <conditionalFormatting sqref="D109">
    <cfRule type="containsErrors" dxfId="9" priority="18">
      <formula>ISERROR(D109)</formula>
    </cfRule>
  </conditionalFormatting>
  <conditionalFormatting sqref="F43">
    <cfRule type="containsErrors" dxfId="8" priority="14">
      <formula>ISERROR(F43)</formula>
    </cfRule>
    <cfRule type="containsText" dxfId="7" priority="15" operator="containsText" text="Attenzione">
      <formula>NOT(ISERROR(SEARCH("Attenzione",F43)))</formula>
    </cfRule>
  </conditionalFormatting>
  <conditionalFormatting sqref="F55">
    <cfRule type="containsErrors" dxfId="6" priority="12">
      <formula>ISERROR(F55)</formula>
    </cfRule>
    <cfRule type="containsText" dxfId="5" priority="13" operator="containsText" text="Attenzione">
      <formula>NOT(ISERROR(SEARCH("Attenzione",F55)))</formula>
    </cfRule>
  </conditionalFormatting>
  <conditionalFormatting sqref="F72">
    <cfRule type="containsText" dxfId="4" priority="16" operator="containsText" text="Attenzione">
      <formula>NOT(ISERROR(SEARCH("Attenzione",F72)))</formula>
    </cfRule>
  </conditionalFormatting>
  <conditionalFormatting sqref="F85">
    <cfRule type="containsText" dxfId="3" priority="6" operator="containsText" text="Attenzione">
      <formula>NOT(ISERROR(SEARCH("Attenzione",F85)))</formula>
    </cfRule>
  </conditionalFormatting>
  <conditionalFormatting sqref="F85:F86">
    <cfRule type="containsErrors" dxfId="2" priority="4">
      <formula>ISERROR(F85)</formula>
    </cfRule>
  </conditionalFormatting>
  <conditionalFormatting sqref="F93 F67 F75">
    <cfRule type="containsText" dxfId="1" priority="34" operator="containsText" text="Attenzione">
      <formula>NOT(ISERROR(SEARCH("Attenzione",F67)))</formula>
    </cfRule>
  </conditionalFormatting>
  <conditionalFormatting sqref="F93:F101">
    <cfRule type="containsErrors" dxfId="0" priority="26">
      <formula>ISERROR(F93)</formula>
    </cfRule>
  </conditionalFormatting>
  <dataValidations count="4">
    <dataValidation type="decimal" operator="lessThanOrEqual" allowBlank="1" showInputMessage="1" showErrorMessage="1" errorTitle="ATTENZIONE!" error="L'importo del contributo richiesto alla Fondazione Calabria Film Commission non può essere superiore a € 500.000,00." sqref="B82" xr:uid="{3D4EE5B5-C0A9-4F24-9224-8B1368C36E03}">
      <formula1>500000</formula1>
    </dataValidation>
    <dataValidation type="list" allowBlank="1" showInputMessage="1" showErrorMessage="1" sqref="C9" xr:uid="{C1B79B38-9D26-4F0A-81CD-35992C8677EA}">
      <formula1>Categoria</formula1>
    </dataValidation>
    <dataValidation type="list" allowBlank="1" showInputMessage="1" showErrorMessage="1" sqref="D6" xr:uid="{58B625B7-6424-4536-8503-F278BD49AAE5}">
      <formula1>Dimensione</formula1>
    </dataValidation>
    <dataValidation type="decimal" operator="lessThanOrEqual" allowBlank="1" showInputMessage="1" showErrorMessage="1" errorTitle="Attenzione!" error="La percentuale di intensità di aiuto richiesta è superiore a quella massima concedibile." sqref="D85" xr:uid="{D5A04C99-85A0-43CA-8606-C06F9219AB9C}">
      <formula1>B83</formula1>
    </dataValidation>
  </dataValidations>
  <printOptions horizontalCentered="1"/>
  <pageMargins left="0.39370078740157483" right="0.39370078740157483" top="0.78740157480314965" bottom="0.78740157480314965" header="0.31496062992125984" footer="0.23622047244094491"/>
  <pageSetup paperSize="9" scale="70" fitToHeight="0" orientation="landscape" r:id="rId1"/>
  <headerFooter>
    <oddFooter>&amp;L&amp;10&amp;K002060&amp;F - Pagina &amp;P
--------------------------------------------------------------------------------------------------
Avviso pubblico per il sostegno alle produzioni aufiovisive in Calabria 2024</oddFooter>
  </headerFooter>
  <rowBreaks count="3" manualBreakCount="3">
    <brk id="41" max="3" man="1"/>
    <brk id="77" max="3" man="1"/>
    <brk id="103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F519DC-A3B8-4187-966E-1492390ACB15}">
          <x14:formula1>
            <xm:f>OFFSET(Codici!$B$12:$F$16,0,MATCH($C9,Codici!$B$11:$F$11,0)-1,5,1)</xm:f>
          </x14:formula1>
          <xm:sqref>D9</xm:sqref>
        </x14:dataValidation>
        <x14:dataValidation type="list" allowBlank="1" showInputMessage="1" showErrorMessage="1" prompt="Scegliere obbligatoriamente una delle opzioni proposte" xr:uid="{956E8D07-3E64-4A42-83A9-2F52F02A665A}">
          <x14:formula1>
            <xm:f>OFFSET(Codici!#REF!,0,MATCH(#REF!,Codici!#REF!,0)-1,4,1)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5909-7E07-4B0F-B98E-3B029B2D19B0}">
  <sheetPr>
    <pageSetUpPr fitToPage="1"/>
  </sheetPr>
  <dimension ref="A1:H54"/>
  <sheetViews>
    <sheetView showGridLines="0" zoomScaleNormal="100" workbookViewId="0"/>
  </sheetViews>
  <sheetFormatPr defaultColWidth="8.7109375" defaultRowHeight="12.75" x14ac:dyDescent="0.25"/>
  <cols>
    <col min="1" max="2" width="32.85546875" style="2" bestFit="1" customWidth="1"/>
    <col min="3" max="3" width="22.42578125" style="2" bestFit="1" customWidth="1"/>
    <col min="4" max="5" width="20.85546875" style="2" bestFit="1" customWidth="1"/>
    <col min="6" max="6" width="22.42578125" style="2" bestFit="1" customWidth="1"/>
    <col min="7" max="7" width="17.85546875" style="2" bestFit="1" customWidth="1"/>
    <col min="8" max="8" width="32" style="2" bestFit="1" customWidth="1"/>
    <col min="9" max="16384" width="8.7109375" style="2"/>
  </cols>
  <sheetData>
    <row r="1" spans="1:8" x14ac:dyDescent="0.25">
      <c r="A1" s="2" t="s">
        <v>0</v>
      </c>
      <c r="B1" s="2" t="str">
        <f>A2</f>
        <v>A - Macchinari, impianti ed attrezzature</v>
      </c>
      <c r="C1" s="2" t="str">
        <f>A3</f>
        <v>B - Servizi</v>
      </c>
      <c r="D1" s="2" t="str">
        <f>A4</f>
        <v>C - Consulenze</v>
      </c>
      <c r="E1" s="2" t="str">
        <f>A5</f>
        <v>D - Personale dipendente</v>
      </c>
      <c r="F1" s="2" t="str">
        <f>A6</f>
        <v>E - Spese generali</v>
      </c>
    </row>
    <row r="2" spans="1:8" x14ac:dyDescent="0.25">
      <c r="A2" s="3" t="s">
        <v>12</v>
      </c>
      <c r="C2" s="2" t="s">
        <v>17</v>
      </c>
      <c r="F2" s="4"/>
    </row>
    <row r="3" spans="1:8" x14ac:dyDescent="0.25">
      <c r="A3" s="3" t="s">
        <v>13</v>
      </c>
      <c r="C3" s="2" t="s">
        <v>18</v>
      </c>
      <c r="F3" s="4"/>
      <c r="G3" s="4"/>
    </row>
    <row r="4" spans="1:8" x14ac:dyDescent="0.25">
      <c r="A4" s="3" t="s">
        <v>14</v>
      </c>
      <c r="C4" s="2" t="s">
        <v>19</v>
      </c>
      <c r="F4" s="4"/>
      <c r="G4" s="4"/>
    </row>
    <row r="5" spans="1:8" x14ac:dyDescent="0.25">
      <c r="A5" s="3" t="s">
        <v>15</v>
      </c>
      <c r="C5" s="2" t="s">
        <v>20</v>
      </c>
      <c r="F5" s="4"/>
      <c r="G5" s="4"/>
    </row>
    <row r="6" spans="1:8" x14ac:dyDescent="0.25">
      <c r="A6" s="3" t="s">
        <v>16</v>
      </c>
      <c r="C6" s="2" t="s">
        <v>90</v>
      </c>
    </row>
    <row r="7" spans="1:8" x14ac:dyDescent="0.25">
      <c r="A7" s="3" t="s">
        <v>57</v>
      </c>
      <c r="F7" s="4"/>
      <c r="G7" s="4"/>
    </row>
    <row r="8" spans="1:8" x14ac:dyDescent="0.25">
      <c r="C8" s="3"/>
      <c r="G8" s="4"/>
      <c r="H8" s="4"/>
    </row>
    <row r="9" spans="1:8" x14ac:dyDescent="0.25">
      <c r="A9" s="97"/>
      <c r="B9" s="97"/>
      <c r="C9" s="98"/>
      <c r="D9" s="97"/>
      <c r="E9" s="97"/>
      <c r="F9" s="97"/>
      <c r="G9" s="4"/>
      <c r="H9" s="4"/>
    </row>
    <row r="10" spans="1:8" x14ac:dyDescent="0.25">
      <c r="C10" s="3"/>
      <c r="G10" s="4"/>
      <c r="H10" s="4"/>
    </row>
    <row r="11" spans="1:8" x14ac:dyDescent="0.25">
      <c r="B11" s="2" t="str">
        <f>A12</f>
        <v>A1</v>
      </c>
      <c r="C11" s="3" t="str">
        <f>A13</f>
        <v>A2</v>
      </c>
      <c r="D11" s="2" t="str">
        <f>A14</f>
        <v>B</v>
      </c>
      <c r="E11" s="2" t="str">
        <f>A15</f>
        <v>C</v>
      </c>
      <c r="F11" s="2" t="str">
        <f>A16</f>
        <v>D</v>
      </c>
      <c r="G11" s="4"/>
      <c r="H11" s="4"/>
    </row>
    <row r="12" spans="1:8" x14ac:dyDescent="0.25">
      <c r="A12" s="2" t="s">
        <v>58</v>
      </c>
      <c r="B12" s="2" t="s">
        <v>60</v>
      </c>
      <c r="C12" s="2" t="s">
        <v>60</v>
      </c>
      <c r="D12" s="2" t="s">
        <v>59</v>
      </c>
      <c r="E12" s="2" t="s">
        <v>65</v>
      </c>
      <c r="F12" s="2" t="s">
        <v>60</v>
      </c>
      <c r="G12" s="4"/>
    </row>
    <row r="13" spans="1:8" x14ac:dyDescent="0.25">
      <c r="A13" s="2" t="s">
        <v>66</v>
      </c>
      <c r="B13" s="2" t="s">
        <v>61</v>
      </c>
      <c r="C13" s="2" t="s">
        <v>61</v>
      </c>
      <c r="F13" s="2" t="s">
        <v>61</v>
      </c>
      <c r="H13" s="5"/>
    </row>
    <row r="14" spans="1:8" x14ac:dyDescent="0.25">
      <c r="A14" s="2" t="s">
        <v>67</v>
      </c>
      <c r="B14" s="2" t="s">
        <v>62</v>
      </c>
      <c r="C14" s="2" t="s">
        <v>62</v>
      </c>
      <c r="F14" s="2" t="s">
        <v>62</v>
      </c>
    </row>
    <row r="15" spans="1:8" x14ac:dyDescent="0.25">
      <c r="A15" s="2" t="s">
        <v>68</v>
      </c>
      <c r="B15" s="2" t="s">
        <v>63</v>
      </c>
      <c r="C15" s="2" t="s">
        <v>63</v>
      </c>
      <c r="F15" s="2" t="s">
        <v>63</v>
      </c>
    </row>
    <row r="16" spans="1:8" x14ac:dyDescent="0.25">
      <c r="A16" s="2" t="s">
        <v>69</v>
      </c>
      <c r="B16" s="2" t="s">
        <v>64</v>
      </c>
      <c r="C16" s="2" t="s">
        <v>64</v>
      </c>
      <c r="F16" s="2" t="s">
        <v>64</v>
      </c>
    </row>
    <row r="18" spans="1:6" x14ac:dyDescent="0.25">
      <c r="A18" s="97"/>
      <c r="B18" s="97"/>
      <c r="C18" s="97"/>
      <c r="D18" s="97"/>
      <c r="E18" s="97"/>
      <c r="F18" s="97"/>
    </row>
    <row r="20" spans="1:6" x14ac:dyDescent="0.25">
      <c r="B20" s="2" t="s">
        <v>70</v>
      </c>
      <c r="C20" s="109">
        <v>0.5</v>
      </c>
      <c r="D20" s="2" t="s">
        <v>86</v>
      </c>
    </row>
    <row r="21" spans="1:6" x14ac:dyDescent="0.25">
      <c r="A21" s="2" t="str">
        <f>A12</f>
        <v>A1</v>
      </c>
      <c r="B21" s="99">
        <v>500000</v>
      </c>
      <c r="C21" s="99">
        <f>'Allegato 4'!$B$76/2</f>
        <v>0</v>
      </c>
      <c r="D21" s="100">
        <f>MIN(B21,C21)</f>
        <v>0</v>
      </c>
    </row>
    <row r="22" spans="1:6" x14ac:dyDescent="0.25">
      <c r="A22" s="2" t="str">
        <f t="shared" ref="A22:A25" si="0">A13</f>
        <v>A2</v>
      </c>
      <c r="B22" s="99">
        <v>300000</v>
      </c>
      <c r="C22" s="99">
        <f>'Allegato 4'!$B$76/2</f>
        <v>0</v>
      </c>
      <c r="D22" s="100">
        <f t="shared" ref="D22:D25" si="1">MIN(B22,C22)</f>
        <v>0</v>
      </c>
    </row>
    <row r="23" spans="1:6" x14ac:dyDescent="0.25">
      <c r="A23" s="2" t="str">
        <f t="shared" si="0"/>
        <v>B</v>
      </c>
      <c r="B23" s="99">
        <v>200000</v>
      </c>
      <c r="C23" s="99">
        <f>'Allegato 4'!$B$76/2</f>
        <v>0</v>
      </c>
      <c r="D23" s="100">
        <f t="shared" si="1"/>
        <v>0</v>
      </c>
    </row>
    <row r="24" spans="1:6" x14ac:dyDescent="0.25">
      <c r="A24" s="2" t="str">
        <f t="shared" si="0"/>
        <v>C</v>
      </c>
      <c r="B24" s="99">
        <v>20000</v>
      </c>
      <c r="C24" s="99">
        <f>'Allegato 4'!$B$76/2</f>
        <v>0</v>
      </c>
      <c r="D24" s="100">
        <f t="shared" si="1"/>
        <v>0</v>
      </c>
    </row>
    <row r="25" spans="1:6" x14ac:dyDescent="0.25">
      <c r="A25" s="2" t="str">
        <f t="shared" si="0"/>
        <v>D</v>
      </c>
      <c r="B25" s="99">
        <v>200000</v>
      </c>
      <c r="C25" s="99">
        <f>'Allegato 4'!$B$76/2</f>
        <v>0</v>
      </c>
      <c r="D25" s="100">
        <f t="shared" si="1"/>
        <v>0</v>
      </c>
    </row>
    <row r="27" spans="1:6" x14ac:dyDescent="0.25">
      <c r="A27" s="97"/>
      <c r="B27" s="97"/>
      <c r="C27" s="97"/>
      <c r="D27" s="97"/>
      <c r="E27" s="97"/>
      <c r="F27" s="97"/>
    </row>
    <row r="29" spans="1:6" x14ac:dyDescent="0.25">
      <c r="A29" s="2" t="s">
        <v>71</v>
      </c>
    </row>
    <row r="30" spans="1:6" x14ac:dyDescent="0.25">
      <c r="A30" s="2" t="s">
        <v>72</v>
      </c>
    </row>
    <row r="31" spans="1:6" x14ac:dyDescent="0.25">
      <c r="A31" s="2" t="s">
        <v>73</v>
      </c>
    </row>
    <row r="32" spans="1:6" x14ac:dyDescent="0.25">
      <c r="A32" s="2" t="s">
        <v>74</v>
      </c>
    </row>
    <row r="34" spans="1:6" x14ac:dyDescent="0.25">
      <c r="A34" s="97"/>
      <c r="B34" s="97"/>
      <c r="C34" s="97"/>
      <c r="D34" s="97"/>
      <c r="E34" s="97"/>
      <c r="F34" s="97"/>
    </row>
    <row r="36" spans="1:6" x14ac:dyDescent="0.25">
      <c r="A36" s="2" t="s">
        <v>75</v>
      </c>
      <c r="B36" s="99">
        <f>20%*('Allegato 4'!B25+'Allegato 4'!B41+'Allegato 4'!B53)</f>
        <v>0</v>
      </c>
    </row>
    <row r="37" spans="1:6" x14ac:dyDescent="0.25">
      <c r="A37" s="2" t="s">
        <v>76</v>
      </c>
      <c r="B37" s="99">
        <f>'Allegato 4'!B65</f>
        <v>0</v>
      </c>
    </row>
    <row r="38" spans="1:6" x14ac:dyDescent="0.25">
      <c r="A38" s="2" t="s">
        <v>77</v>
      </c>
      <c r="B38" s="101" t="str">
        <f>IF(B37&gt;B36,"Attenzione! Superata la % massima di spesa ammissibile per personale dipendente.","Ok")</f>
        <v>Ok</v>
      </c>
    </row>
    <row r="40" spans="1:6" x14ac:dyDescent="0.25">
      <c r="A40" s="97"/>
      <c r="B40" s="97"/>
      <c r="C40" s="97"/>
      <c r="D40" s="97"/>
      <c r="E40" s="97"/>
      <c r="F40" s="97"/>
    </row>
    <row r="42" spans="1:6" x14ac:dyDescent="0.25">
      <c r="A42" s="2" t="s">
        <v>83</v>
      </c>
      <c r="B42" s="99">
        <f>10%*'Allegato 4'!B76</f>
        <v>0</v>
      </c>
    </row>
    <row r="43" spans="1:6" x14ac:dyDescent="0.25">
      <c r="A43" s="2" t="s">
        <v>84</v>
      </c>
      <c r="B43" s="99">
        <f>'Allegato 4'!B53</f>
        <v>0</v>
      </c>
    </row>
    <row r="44" spans="1:6" x14ac:dyDescent="0.25">
      <c r="A44" s="2" t="s">
        <v>77</v>
      </c>
      <c r="B44" s="101" t="str">
        <f>IF(B43&gt;B42,"Attenzione! Superata la % massima di spesa ammissibile per consulenze.","Ok")</f>
        <v>Ok</v>
      </c>
    </row>
    <row r="46" spans="1:6" x14ac:dyDescent="0.25">
      <c r="A46" s="97"/>
      <c r="B46" s="97"/>
      <c r="C46" s="97"/>
      <c r="D46" s="97"/>
      <c r="E46" s="97"/>
      <c r="F46" s="97"/>
    </row>
    <row r="54" spans="1:6" x14ac:dyDescent="0.25">
      <c r="A54" s="97"/>
      <c r="B54" s="97"/>
      <c r="C54" s="97"/>
      <c r="D54" s="97"/>
      <c r="E54" s="97"/>
      <c r="F54" s="97"/>
    </row>
  </sheetData>
  <sheetProtection algorithmName="SHA-512" hashValue="APP/Puu6nNW5uaPIc2hqlYjfNSumIZ9o1qz8y2Otf6BI1p7SBE/v96BjAXerAlR5e975XIPuhIrF4QeV4nExxA==" saltValue="s45w+GlfFfHuVrlWBcj0lQ==" spinCount="100000" sheet="1" objects="1" scenarios="1"/>
  <sortState xmlns:xlrd2="http://schemas.microsoft.com/office/spreadsheetml/2017/richdata2" ref="B1:B9">
    <sortCondition ref="B1"/>
  </sortState>
  <pageMargins left="0.7" right="0.7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Allegato 4</vt:lpstr>
      <vt:lpstr>Codici</vt:lpstr>
      <vt:lpstr>'Allegato 4'!Area_stampa</vt:lpstr>
      <vt:lpstr>Categoria</vt:lpstr>
      <vt:lpstr>Dimensione</vt:lpstr>
      <vt:lpstr>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user365</cp:lastModifiedBy>
  <cp:lastPrinted>2024-10-09T14:29:44Z</cp:lastPrinted>
  <dcterms:created xsi:type="dcterms:W3CDTF">2015-06-05T18:19:34Z</dcterms:created>
  <dcterms:modified xsi:type="dcterms:W3CDTF">2024-12-02T13:30:34Z</dcterms:modified>
</cp:coreProperties>
</file>